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16" windowWidth="13875" windowHeight="8430" activeTab="0"/>
  </bookViews>
  <sheets>
    <sheet name="6-2-1-2図" sheetId="1" r:id="rId1"/>
  </sheets>
  <externalReferences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a">'[1]男女別・年齢（年齢層）別人口（S41～） (2)'!$AA$2:$AB$21</definedName>
    <definedName name="_xlnm.Print_Area" localSheetId="0">'6-2-1-2図'!$A$1:$K$39</definedName>
    <definedName name="_xlnm.Print_Area">'/WINDOWS\TEMP\特集\5-3\[5-3-2-2村松0606年齢層別検挙人員人口比.xls]男女別・年齢（年齢層）別人口（S41～）'!$AA$2:$AB$61</definedName>
    <definedName name="PRINT_AREA_MI">'[1]男女別・年齢（年齢層）別人口（S41～）'!$AA$2:$AB$61</definedName>
  </definedNames>
  <calcPr fullCalcOnLoad="1"/>
</workbook>
</file>

<file path=xl/sharedStrings.xml><?xml version="1.0" encoding="utf-8"?>
<sst xmlns="http://schemas.openxmlformats.org/spreadsheetml/2006/main" count="30" uniqueCount="30">
  <si>
    <t>15</t>
  </si>
  <si>
    <t>年次</t>
  </si>
  <si>
    <t>総数</t>
  </si>
  <si>
    <t>60～64歳</t>
  </si>
  <si>
    <t>65～69歳</t>
  </si>
  <si>
    <t>70歳以上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</si>
  <si>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</si>
  <si>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</si>
  <si>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</si>
  <si>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</si>
  <si>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</si>
  <si>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</si>
  <si>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</si>
  <si>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</si>
  <si>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</si>
  <si>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</si>
  <si>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</si>
  <si>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</si>
  <si>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　　２　犯行時の年齢による。</t>
  </si>
  <si>
    <t>20～29歳</t>
  </si>
  <si>
    <t>30～39歳</t>
  </si>
  <si>
    <t>40～49歳</t>
  </si>
  <si>
    <t>50～59歳</t>
  </si>
  <si>
    <t>注　１　警察庁の統計及び警察庁交通局の資料による。</t>
  </si>
  <si>
    <t>６－２－１－２図　女子一般刑法犯 検挙人員の年齢層別構成比の推移</t>
  </si>
  <si>
    <t>（昭和58年～平成24年）</t>
  </si>
  <si>
    <t>19歳以下</t>
  </si>
  <si>
    <t>２</t>
  </si>
  <si>
    <t>元</t>
  </si>
  <si>
    <t>　58年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</si>
</sst>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_ * #,##0.0_ ;_ * \-#,##0.0_ ;_ * &quot;-&quot;?_ ;_ @_ "/>
    <numFmt numFmtId="179" formatCode="#,##0.0_ "/>
    <numFmt numFmtId="180" formatCode="0_);[Red]\(0\)"/>
    <numFmt numFmtId="181" formatCode="#,##0_ "/>
    <numFmt numFmtId="182" formatCode="0_ "/>
    <numFmt numFmtId="183" formatCode="0.0"/>
    <numFmt numFmtId="184" formatCode="0.00_ "/>
    <numFmt numFmtId="185" formatCode="\(0.0\)"/>
    <numFmt numFmtId="186" formatCode="#,##0.00_ "/>
    <numFmt numFmtId="187" formatCode="_ * #,##0.0_ ;_ * \-#,##0.0_ ;_ * &quot;-&quot;_ ;_ @_ "/>
    <numFmt numFmtId="188" formatCode="_ * #,##0.00_ ;_ * \-#,##0.00_ ;_ * &quot;-&quot;_ ;_ @_ "/>
    <numFmt numFmtId="189" formatCode="#,##0.0;[Red]\-#,##0.0"/>
    <numFmt numFmtId="190" formatCode="#,##0;&quot;▲ &quot;#,##0"/>
    <numFmt numFmtId="191" formatCode="#,##0.00;&quot;▲ &quot;#,##0.00"/>
    <numFmt numFmtId="192" formatCode="0.0_);[Red]\(0.0\)"/>
    <numFmt numFmtId="193" formatCode="#,###,###,##0;&quot; -&quot;###,###,##0"/>
    <numFmt numFmtId="194" formatCode="\ ###,###,##0;&quot;-&quot;###,###,##0"/>
    <numFmt numFmtId="195" formatCode="#,##0.00_);[Red]\(#,##0.00\)"/>
    <numFmt numFmtId="196" formatCode="#,##0.0_);[Red]\(#,##0.0\)"/>
    <numFmt numFmtId="197" formatCode="0.00_);[Red]\(0.00\)"/>
    <numFmt numFmtId="198" formatCode="&quot;\&quot;#,##0;\-&quot;\&quot;#,##0"/>
    <numFmt numFmtId="199" formatCode="&quot;\&quot;#,##0;[Red]\-&quot;\&quot;#,##0"/>
    <numFmt numFmtId="200" formatCode="&quot;\&quot;#,##0.00;\-&quot;\&quot;#,##0.00"/>
    <numFmt numFmtId="201" formatCode="&quot;\&quot;#,##0.00;[Red]\-&quot;\&quot;#,##0.00"/>
    <numFmt numFmtId="202" formatCode="_-&quot;\&quot;* #,##0_-;\-&quot;\&quot;* #,##0_-;_-&quot;\&quot;* &quot;-&quot;_-;_-@_-"/>
    <numFmt numFmtId="203" formatCode="_-* #,##0_-;\-* #,##0_-;_-* &quot;-&quot;_-;_-@_-"/>
    <numFmt numFmtId="204" formatCode="_-&quot;\&quot;* #,##0.00_-;\-&quot;\&quot;* #,##0.00_-;_-&quot;\&quot;* &quot;-&quot;??_-;_-@_-"/>
    <numFmt numFmtId="205" formatCode="_-* #,##0.00_-;\-* #,##0.00_-;_-* &quot;-&quot;??_-;_-@_-"/>
    <numFmt numFmtId="206" formatCode="0.0_);\(0.0\)"/>
    <numFmt numFmtId="207" formatCode="#,##0;[Red]#,##0"/>
    <numFmt numFmtId="208" formatCode="#,##0.0;[Red]#,##0.0"/>
    <numFmt numFmtId="209" formatCode="#,##0.00;[Red]#,##0.00"/>
    <numFmt numFmtId="210" formatCode="0_);\(0\)"/>
    <numFmt numFmtId="211" formatCode="#,##0_);\(#,##0\)"/>
    <numFmt numFmtId="212" formatCode="0.0;[Red]0.0"/>
    <numFmt numFmtId="213" formatCode="\(??,000\)"/>
    <numFmt numFmtId="214" formatCode="0.0000"/>
    <numFmt numFmtId="215" formatCode="0.000"/>
    <numFmt numFmtId="216" formatCode="0.000000"/>
    <numFmt numFmtId="217" formatCode="0.00000"/>
    <numFmt numFmtId="218" formatCode="#,##0.0_);\(#,##0.0\)"/>
    <numFmt numFmtId="219" formatCode="#,##0.0_ ;[Red]\-#,##0.0\ "/>
    <numFmt numFmtId="220" formatCode="#,##0_ ;[Red]\-#,##0\ "/>
    <numFmt numFmtId="221" formatCode="0.0000_ "/>
    <numFmt numFmtId="222" formatCode="0.000_ "/>
    <numFmt numFmtId="223" formatCode="#,##0.0"/>
  </numFmts>
  <fonts count="11">
    <font>
      <sz val="11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4" xfId="21" applyFont="1" applyBorder="1" applyAlignment="1">
      <alignment horizontal="distributed" vertical="center"/>
      <protection/>
    </xf>
    <xf numFmtId="0" fontId="4" fillId="0" borderId="5" xfId="21" applyFont="1" applyBorder="1" applyAlignment="1">
      <alignment horizontal="distributed" vertical="center"/>
      <protection/>
    </xf>
    <xf numFmtId="183" fontId="4" fillId="0" borderId="0" xfId="21" applyNumberFormat="1" applyFont="1" applyBorder="1">
      <alignment/>
      <protection/>
    </xf>
    <xf numFmtId="0" fontId="4" fillId="0" borderId="0" xfId="21" applyFont="1" applyBorder="1" applyAlignment="1" quotePrefix="1">
      <alignment horizontal="center"/>
      <protection/>
    </xf>
    <xf numFmtId="0" fontId="4" fillId="0" borderId="0" xfId="21" applyFont="1" applyBorder="1">
      <alignment/>
      <protection/>
    </xf>
    <xf numFmtId="0" fontId="6" fillId="0" borderId="0" xfId="21" applyFont="1">
      <alignment/>
      <protection/>
    </xf>
    <xf numFmtId="0" fontId="4" fillId="0" borderId="6" xfId="21" applyFont="1" applyBorder="1" applyAlignment="1" quotePrefix="1">
      <alignment horizontal="center"/>
      <protection/>
    </xf>
    <xf numFmtId="177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77" fontId="4" fillId="0" borderId="7" xfId="17" applyNumberFormat="1" applyFont="1" applyBorder="1" applyAlignment="1">
      <alignment/>
    </xf>
    <xf numFmtId="177" fontId="4" fillId="0" borderId="6" xfId="17" applyNumberFormat="1" applyFont="1" applyBorder="1" applyAlignment="1">
      <alignment/>
    </xf>
    <xf numFmtId="177" fontId="4" fillId="0" borderId="0" xfId="17" applyNumberFormat="1" applyFont="1" applyBorder="1" applyAlignment="1">
      <alignment/>
    </xf>
    <xf numFmtId="177" fontId="4" fillId="0" borderId="0" xfId="17" applyNumberFormat="1" applyFont="1" applyBorder="1" applyAlignment="1">
      <alignment horizontal="right"/>
    </xf>
    <xf numFmtId="177" fontId="4" fillId="0" borderId="0" xfId="17" applyNumberFormat="1" applyFont="1" applyAlignment="1">
      <alignment horizontal="right"/>
    </xf>
    <xf numFmtId="177" fontId="4" fillId="0" borderId="8" xfId="17" applyNumberFormat="1" applyFont="1" applyBorder="1" applyAlignment="1">
      <alignment/>
    </xf>
    <xf numFmtId="177" fontId="4" fillId="0" borderId="0" xfId="17" applyNumberFormat="1" applyFont="1" applyFill="1" applyBorder="1" applyAlignment="1">
      <alignment/>
    </xf>
    <xf numFmtId="177" fontId="4" fillId="0" borderId="7" xfId="17" applyNumberFormat="1" applyFont="1" applyFill="1" applyBorder="1" applyAlignment="1">
      <alignment/>
    </xf>
    <xf numFmtId="177" fontId="4" fillId="0" borderId="6" xfId="17" applyNumberFormat="1" applyFont="1" applyFill="1" applyBorder="1" applyAlignment="1">
      <alignment/>
    </xf>
    <xf numFmtId="177" fontId="4" fillId="0" borderId="8" xfId="17" applyNumberFormat="1" applyFont="1" applyFill="1" applyBorder="1" applyAlignment="1">
      <alignment/>
    </xf>
    <xf numFmtId="177" fontId="4" fillId="0" borderId="8" xfId="17" applyNumberFormat="1" applyFont="1" applyBorder="1" applyAlignment="1">
      <alignment horizontal="right"/>
    </xf>
    <xf numFmtId="177" fontId="4" fillId="0" borderId="8" xfId="17" applyNumberFormat="1" applyFont="1" applyFill="1" applyBorder="1" applyAlignment="1">
      <alignment horizontal="right"/>
    </xf>
    <xf numFmtId="41" fontId="4" fillId="0" borderId="0" xfId="17" applyNumberFormat="1" applyFont="1" applyBorder="1" applyAlignment="1">
      <alignment/>
    </xf>
    <xf numFmtId="41" fontId="4" fillId="0" borderId="0" xfId="17" applyNumberFormat="1" applyFont="1" applyBorder="1" applyAlignment="1" quotePrefix="1">
      <alignment/>
    </xf>
    <xf numFmtId="177" fontId="4" fillId="0" borderId="7" xfId="0" applyNumberFormat="1" applyFont="1" applyFill="1" applyBorder="1" applyAlignment="1">
      <alignment horizontal="right"/>
    </xf>
    <xf numFmtId="177" fontId="4" fillId="0" borderId="8" xfId="0" applyNumberFormat="1" applyFont="1" applyFill="1" applyBorder="1" applyAlignment="1">
      <alignment horizontal="right"/>
    </xf>
    <xf numFmtId="177" fontId="4" fillId="0" borderId="7" xfId="17" applyNumberFormat="1" applyFont="1" applyFill="1" applyBorder="1" applyAlignment="1">
      <alignment horizontal="right"/>
    </xf>
    <xf numFmtId="177" fontId="4" fillId="0" borderId="0" xfId="17" applyNumberFormat="1" applyFont="1" applyFill="1" applyBorder="1" applyAlignment="1">
      <alignment horizontal="right"/>
    </xf>
    <xf numFmtId="0" fontId="4" fillId="0" borderId="6" xfId="21" applyFont="1" applyFill="1" applyBorder="1" applyAlignment="1" quotePrefix="1">
      <alignment horizontal="center"/>
      <protection/>
    </xf>
    <xf numFmtId="220" fontId="4" fillId="0" borderId="7" xfId="17" applyNumberFormat="1" applyFont="1" applyFill="1" applyBorder="1" applyAlignment="1">
      <alignment/>
    </xf>
    <xf numFmtId="0" fontId="4" fillId="0" borderId="9" xfId="21" applyFont="1" applyBorder="1" applyAlignment="1">
      <alignment horizontal="distributed" vertical="center"/>
      <protection/>
    </xf>
    <xf numFmtId="177" fontId="4" fillId="0" borderId="0" xfId="21" applyNumberFormat="1" applyFont="1" applyBorder="1" applyAlignment="1">
      <alignment horizontal="right"/>
      <protection/>
    </xf>
    <xf numFmtId="177" fontId="4" fillId="0" borderId="0" xfId="21" applyNumberFormat="1" applyFont="1" applyAlignment="1">
      <alignment horizontal="right"/>
      <protection/>
    </xf>
    <xf numFmtId="177" fontId="4" fillId="0" borderId="0" xfId="0" applyNumberFormat="1" applyFont="1" applyFill="1" applyBorder="1" applyAlignment="1">
      <alignment horizontal="right"/>
    </xf>
    <xf numFmtId="0" fontId="4" fillId="0" borderId="0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49" fontId="4" fillId="0" borderId="0" xfId="21" applyNumberFormat="1" applyFont="1" applyBorder="1" applyAlignment="1">
      <alignment horizontal="center"/>
      <protection/>
    </xf>
    <xf numFmtId="177" fontId="4" fillId="0" borderId="7" xfId="21" applyNumberFormat="1" applyFont="1" applyBorder="1" applyAlignment="1">
      <alignment horizontal="right" vertical="center"/>
      <protection/>
    </xf>
    <xf numFmtId="177" fontId="4" fillId="0" borderId="6" xfId="21" applyNumberFormat="1" applyFont="1" applyBorder="1" applyAlignment="1">
      <alignment horizontal="right" vertical="center"/>
      <protection/>
    </xf>
    <xf numFmtId="177" fontId="4" fillId="0" borderId="0" xfId="21" applyNumberFormat="1" applyFont="1" applyBorder="1" applyAlignment="1">
      <alignment horizontal="right" vertical="center"/>
      <protection/>
    </xf>
    <xf numFmtId="0" fontId="10" fillId="0" borderId="2" xfId="21" applyFont="1" applyFill="1" applyBorder="1" applyAlignment="1" quotePrefix="1">
      <alignment horizontal="center"/>
      <protection/>
    </xf>
    <xf numFmtId="177" fontId="10" fillId="0" borderId="4" xfId="17" applyNumberFormat="1" applyFont="1" applyFill="1" applyBorder="1" applyAlignment="1">
      <alignment/>
    </xf>
    <xf numFmtId="220" fontId="10" fillId="0" borderId="4" xfId="17" applyNumberFormat="1" applyFont="1" applyFill="1" applyBorder="1" applyAlignment="1">
      <alignment/>
    </xf>
    <xf numFmtId="177" fontId="10" fillId="0" borderId="4" xfId="17" applyNumberFormat="1" applyFont="1" applyFill="1" applyBorder="1" applyAlignment="1">
      <alignment horizontal="right"/>
    </xf>
    <xf numFmtId="177" fontId="10" fillId="0" borderId="5" xfId="17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21" applyFont="1">
      <alignment/>
      <protection/>
    </xf>
    <xf numFmtId="177" fontId="4" fillId="0" borderId="10" xfId="21" applyNumberFormat="1" applyFont="1" applyBorder="1" applyAlignment="1">
      <alignment horizontal="center" vertical="center"/>
      <protection/>
    </xf>
    <xf numFmtId="177" fontId="4" fillId="0" borderId="11" xfId="21" applyNumberFormat="1" applyFont="1" applyBorder="1" applyAlignment="1">
      <alignment horizontal="center" vertical="center"/>
      <protection/>
    </xf>
    <xf numFmtId="177" fontId="4" fillId="0" borderId="8" xfId="21" applyNumberFormat="1" applyFont="1" applyBorder="1" applyAlignment="1">
      <alignment horizontal="center" vertical="center"/>
      <protection/>
    </xf>
    <xf numFmtId="177" fontId="4" fillId="0" borderId="6" xfId="21" applyNumberFormat="1" applyFont="1" applyBorder="1" applyAlignment="1">
      <alignment horizontal="center" vertical="center"/>
      <protection/>
    </xf>
    <xf numFmtId="177" fontId="4" fillId="0" borderId="5" xfId="21" applyNumberFormat="1" applyFont="1" applyBorder="1" applyAlignment="1">
      <alignment horizontal="center" vertical="center"/>
      <protection/>
    </xf>
    <xf numFmtId="177" fontId="4" fillId="0" borderId="2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－４－２図　女子一般刑法犯検挙人員の年齢層別構成比の推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9305;&#38598;\5-3\5-3-2-2&#26449;&#26494;0606&#24180;&#40802;&#23652;&#21029;&#26908;&#25369;&#20154;&#21729;&#20154;&#21475;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4" customWidth="1"/>
    <col min="2" max="2" width="9.00390625" style="4" customWidth="1"/>
    <col min="3" max="5" width="10.125" style="4" bestFit="1" customWidth="1"/>
    <col min="6" max="6" width="9.25390625" style="4" bestFit="1" customWidth="1"/>
    <col min="7" max="7" width="10.125" style="4" bestFit="1" customWidth="1"/>
    <col min="8" max="8" width="9.25390625" style="4" bestFit="1" customWidth="1"/>
    <col min="9" max="11" width="9.25390625" style="4" customWidth="1"/>
    <col min="12" max="16384" width="9.00390625" style="4" customWidth="1"/>
  </cols>
  <sheetData>
    <row r="1" ht="15" customHeight="1"/>
    <row r="2" spans="2:10" ht="15" customHeight="1">
      <c r="B2" s="1" t="s">
        <v>24</v>
      </c>
      <c r="J2" s="16"/>
    </row>
    <row r="4" spans="2:11" ht="13.5" customHeight="1" thickBot="1">
      <c r="B4" s="5"/>
      <c r="C4" s="5"/>
      <c r="D4" s="5"/>
      <c r="E4" s="5"/>
      <c r="F4" s="5"/>
      <c r="G4" s="5"/>
      <c r="H4" s="5"/>
      <c r="I4" s="5"/>
      <c r="J4" s="5"/>
      <c r="K4" s="2" t="s">
        <v>25</v>
      </c>
    </row>
    <row r="5" spans="2:11" ht="13.5" customHeight="1" thickTop="1">
      <c r="B5" s="6" t="s">
        <v>1</v>
      </c>
      <c r="C5" s="7" t="s">
        <v>2</v>
      </c>
      <c r="D5" s="6" t="s">
        <v>26</v>
      </c>
      <c r="E5" s="6" t="s">
        <v>19</v>
      </c>
      <c r="F5" s="6" t="s">
        <v>20</v>
      </c>
      <c r="G5" s="8" t="s">
        <v>21</v>
      </c>
      <c r="H5" s="8" t="s">
        <v>22</v>
      </c>
      <c r="I5" s="9" t="s">
        <v>3</v>
      </c>
      <c r="J5" s="7" t="s">
        <v>4</v>
      </c>
      <c r="K5" s="37" t="s">
        <v>5</v>
      </c>
    </row>
    <row r="6" spans="2:11" ht="13.5" customHeight="1">
      <c r="B6" s="42" t="s">
        <v>29</v>
      </c>
      <c r="C6" s="44">
        <f>SUM(D6:K6)</f>
        <v>83200</v>
      </c>
      <c r="D6" s="45">
        <v>40925</v>
      </c>
      <c r="E6" s="45">
        <v>8854</v>
      </c>
      <c r="F6" s="45">
        <v>10739</v>
      </c>
      <c r="G6" s="45">
        <v>10269</v>
      </c>
      <c r="H6" s="45">
        <v>7306</v>
      </c>
      <c r="I6" s="54">
        <v>3714</v>
      </c>
      <c r="J6" s="55"/>
      <c r="K6" s="46">
        <v>1393</v>
      </c>
    </row>
    <row r="7" spans="2:11" ht="13.5" customHeight="1">
      <c r="B7" s="41">
        <v>59</v>
      </c>
      <c r="C7" s="44">
        <f aca="true" t="shared" si="0" ref="C7:C12">SUM(D7:K7)</f>
        <v>81784</v>
      </c>
      <c r="D7" s="45">
        <v>36672</v>
      </c>
      <c r="E7" s="45">
        <v>9015</v>
      </c>
      <c r="F7" s="45">
        <v>11108</v>
      </c>
      <c r="G7" s="45">
        <v>11267</v>
      </c>
      <c r="H7" s="45">
        <v>7902</v>
      </c>
      <c r="I7" s="56">
        <v>4246</v>
      </c>
      <c r="J7" s="57"/>
      <c r="K7" s="46">
        <v>1574</v>
      </c>
    </row>
    <row r="8" spans="2:11" ht="13.5" customHeight="1">
      <c r="B8" s="41">
        <v>60</v>
      </c>
      <c r="C8" s="44">
        <f t="shared" si="0"/>
        <v>78985</v>
      </c>
      <c r="D8" s="45">
        <v>34862</v>
      </c>
      <c r="E8" s="45">
        <v>8644</v>
      </c>
      <c r="F8" s="45">
        <v>10542</v>
      </c>
      <c r="G8" s="45">
        <v>10988</v>
      </c>
      <c r="H8" s="45">
        <v>8005</v>
      </c>
      <c r="I8" s="58">
        <v>4233</v>
      </c>
      <c r="J8" s="59"/>
      <c r="K8" s="46">
        <v>1711</v>
      </c>
    </row>
    <row r="9" spans="2:11" ht="13.5" customHeight="1">
      <c r="B9" s="41">
        <v>61</v>
      </c>
      <c r="C9" s="44">
        <f t="shared" si="0"/>
        <v>77856</v>
      </c>
      <c r="D9" s="45">
        <v>35268</v>
      </c>
      <c r="E9" s="45">
        <v>8391</v>
      </c>
      <c r="F9" s="45">
        <v>10045</v>
      </c>
      <c r="G9" s="45">
        <v>9929</v>
      </c>
      <c r="H9" s="45">
        <v>7995</v>
      </c>
      <c r="I9" s="46">
        <v>2800</v>
      </c>
      <c r="J9" s="44">
        <v>1758</v>
      </c>
      <c r="K9" s="46">
        <v>1670</v>
      </c>
    </row>
    <row r="10" spans="2:11" ht="13.5" customHeight="1">
      <c r="B10" s="41">
        <v>62</v>
      </c>
      <c r="C10" s="44">
        <f t="shared" si="0"/>
        <v>78062</v>
      </c>
      <c r="D10" s="45">
        <v>36733</v>
      </c>
      <c r="E10" s="45">
        <v>8188</v>
      </c>
      <c r="F10" s="45">
        <v>9496</v>
      </c>
      <c r="G10" s="45">
        <v>9847</v>
      </c>
      <c r="H10" s="45">
        <v>7822</v>
      </c>
      <c r="I10" s="46">
        <v>2580</v>
      </c>
      <c r="J10" s="44">
        <v>1663</v>
      </c>
      <c r="K10" s="46">
        <v>1733</v>
      </c>
    </row>
    <row r="11" spans="2:11" ht="13.5" customHeight="1">
      <c r="B11" s="41">
        <v>63</v>
      </c>
      <c r="C11" s="44">
        <f t="shared" si="0"/>
        <v>82640</v>
      </c>
      <c r="D11" s="45">
        <v>43162</v>
      </c>
      <c r="E11" s="45">
        <v>8544</v>
      </c>
      <c r="F11" s="45">
        <v>8308</v>
      </c>
      <c r="G11" s="45">
        <v>9403</v>
      </c>
      <c r="H11" s="45">
        <v>7520</v>
      </c>
      <c r="I11" s="46">
        <v>2490</v>
      </c>
      <c r="J11" s="44">
        <v>1583</v>
      </c>
      <c r="K11" s="46">
        <v>1630</v>
      </c>
    </row>
    <row r="12" spans="2:11" ht="13.5" customHeight="1">
      <c r="B12" s="42" t="s">
        <v>28</v>
      </c>
      <c r="C12" s="44">
        <f t="shared" si="0"/>
        <v>66505</v>
      </c>
      <c r="D12" s="45">
        <v>37616</v>
      </c>
      <c r="E12" s="45">
        <v>6703</v>
      </c>
      <c r="F12" s="45">
        <v>5620</v>
      </c>
      <c r="G12" s="45">
        <v>6705</v>
      </c>
      <c r="H12" s="45">
        <v>5426</v>
      </c>
      <c r="I12" s="46">
        <v>1883</v>
      </c>
      <c r="J12" s="44">
        <v>1281</v>
      </c>
      <c r="K12" s="46">
        <v>1271</v>
      </c>
    </row>
    <row r="13" spans="2:17" ht="13.5" customHeight="1">
      <c r="B13" s="43" t="s">
        <v>27</v>
      </c>
      <c r="C13" s="17">
        <f aca="true" t="shared" si="1" ref="C13:C27">SUM(D13:K13)</f>
        <v>60194</v>
      </c>
      <c r="D13" s="18">
        <v>34457</v>
      </c>
      <c r="E13" s="18">
        <f>3770+2305</f>
        <v>6075</v>
      </c>
      <c r="F13" s="18">
        <v>4728</v>
      </c>
      <c r="G13" s="18">
        <v>6077</v>
      </c>
      <c r="H13" s="18">
        <v>4822</v>
      </c>
      <c r="I13" s="19">
        <v>1677</v>
      </c>
      <c r="J13" s="17">
        <v>1268</v>
      </c>
      <c r="K13" s="29">
        <v>1090</v>
      </c>
      <c r="L13" s="38"/>
      <c r="M13" s="10"/>
      <c r="N13" s="10"/>
      <c r="O13" s="10"/>
      <c r="P13" s="10"/>
      <c r="Q13" s="10"/>
    </row>
    <row r="14" spans="2:17" ht="13.5" customHeight="1">
      <c r="B14" s="11" t="s">
        <v>6</v>
      </c>
      <c r="C14" s="17">
        <f t="shared" si="1"/>
        <v>57065</v>
      </c>
      <c r="D14" s="18">
        <v>30823</v>
      </c>
      <c r="E14" s="18">
        <f>4435+2306</f>
        <v>6741</v>
      </c>
      <c r="F14" s="18">
        <v>4396</v>
      </c>
      <c r="G14" s="18">
        <v>6168</v>
      </c>
      <c r="H14" s="18">
        <v>4607</v>
      </c>
      <c r="I14" s="19">
        <v>1725</v>
      </c>
      <c r="J14" s="17">
        <v>1270</v>
      </c>
      <c r="K14" s="30">
        <v>1335</v>
      </c>
      <c r="L14" s="38"/>
      <c r="M14" s="10"/>
      <c r="N14" s="10"/>
      <c r="O14" s="10"/>
      <c r="P14" s="10"/>
      <c r="Q14" s="10"/>
    </row>
    <row r="15" spans="2:17" ht="13.5" customHeight="1">
      <c r="B15" s="11" t="s">
        <v>7</v>
      </c>
      <c r="C15" s="17">
        <f t="shared" si="1"/>
        <v>52030</v>
      </c>
      <c r="D15" s="18">
        <v>25990</v>
      </c>
      <c r="E15" s="18">
        <f>4517+2292</f>
        <v>6809</v>
      </c>
      <c r="F15" s="18">
        <v>4252</v>
      </c>
      <c r="G15" s="18">
        <v>6038</v>
      </c>
      <c r="H15" s="18">
        <v>4577</v>
      </c>
      <c r="I15" s="19">
        <v>1731</v>
      </c>
      <c r="J15" s="17">
        <v>1300</v>
      </c>
      <c r="K15" s="30">
        <v>1333</v>
      </c>
      <c r="L15" s="38"/>
      <c r="M15" s="10"/>
      <c r="N15" s="10"/>
      <c r="O15" s="10"/>
      <c r="P15" s="10"/>
      <c r="Q15" s="10"/>
    </row>
    <row r="16" spans="2:17" ht="13.5" customHeight="1">
      <c r="B16" s="11" t="s">
        <v>8</v>
      </c>
      <c r="C16" s="17">
        <f t="shared" si="1"/>
        <v>54280</v>
      </c>
      <c r="D16" s="18">
        <v>25346</v>
      </c>
      <c r="E16" s="18">
        <f>5170+2612</f>
        <v>7782</v>
      </c>
      <c r="F16" s="18">
        <v>4504</v>
      </c>
      <c r="G16" s="18">
        <v>6493</v>
      </c>
      <c r="H16" s="18">
        <v>5024</v>
      </c>
      <c r="I16" s="19">
        <v>2051</v>
      </c>
      <c r="J16" s="17">
        <v>1449</v>
      </c>
      <c r="K16" s="30">
        <v>1631</v>
      </c>
      <c r="L16" s="38"/>
      <c r="M16" s="10"/>
      <c r="N16" s="10"/>
      <c r="O16" s="10"/>
      <c r="P16" s="10"/>
      <c r="Q16" s="10"/>
    </row>
    <row r="17" spans="2:17" ht="13.5" customHeight="1">
      <c r="B17" s="11" t="s">
        <v>9</v>
      </c>
      <c r="C17" s="17">
        <f t="shared" si="1"/>
        <v>57895</v>
      </c>
      <c r="D17" s="18">
        <v>26132</v>
      </c>
      <c r="E17" s="18">
        <f>5798+2949</f>
        <v>8747</v>
      </c>
      <c r="F17" s="18">
        <v>4705</v>
      </c>
      <c r="G17" s="18">
        <v>6874</v>
      </c>
      <c r="H17" s="17">
        <v>5611</v>
      </c>
      <c r="I17" s="19">
        <v>2279</v>
      </c>
      <c r="J17" s="17">
        <v>1592</v>
      </c>
      <c r="K17" s="30">
        <v>1955</v>
      </c>
      <c r="L17" s="38"/>
      <c r="M17" s="10"/>
      <c r="N17" s="10"/>
      <c r="O17" s="10"/>
      <c r="P17" s="10"/>
      <c r="Q17" s="10"/>
    </row>
    <row r="18" spans="2:17" ht="13.5" customHeight="1">
      <c r="B18" s="11" t="s">
        <v>10</v>
      </c>
      <c r="C18" s="17">
        <f t="shared" si="1"/>
        <v>58781</v>
      </c>
      <c r="D18" s="18">
        <v>26672</v>
      </c>
      <c r="E18" s="18">
        <f>5744+2992</f>
        <v>8736</v>
      </c>
      <c r="F18" s="18">
        <v>4921</v>
      </c>
      <c r="G18" s="18">
        <v>6726</v>
      </c>
      <c r="H18" s="18">
        <v>5664</v>
      </c>
      <c r="I18" s="19">
        <v>2385</v>
      </c>
      <c r="J18" s="17">
        <v>1654</v>
      </c>
      <c r="K18" s="20">
        <v>2023</v>
      </c>
      <c r="L18" s="38"/>
      <c r="M18" s="12"/>
      <c r="N18" s="12"/>
      <c r="O18" s="12"/>
      <c r="P18" s="12"/>
      <c r="Q18" s="12"/>
    </row>
    <row r="19" spans="2:12" ht="13.5" customHeight="1">
      <c r="B19" s="11" t="s">
        <v>11</v>
      </c>
      <c r="C19" s="17">
        <f t="shared" si="1"/>
        <v>60666</v>
      </c>
      <c r="D19" s="18">
        <v>29157</v>
      </c>
      <c r="E19" s="18">
        <f>5524+2893</f>
        <v>8417</v>
      </c>
      <c r="F19" s="18">
        <v>4614</v>
      </c>
      <c r="G19" s="18">
        <v>6286</v>
      </c>
      <c r="H19" s="18">
        <v>5546</v>
      </c>
      <c r="I19" s="19">
        <v>2559</v>
      </c>
      <c r="J19" s="17">
        <v>1859</v>
      </c>
      <c r="K19" s="21">
        <v>2228</v>
      </c>
      <c r="L19" s="39"/>
    </row>
    <row r="20" spans="2:12" ht="13.5" customHeight="1">
      <c r="B20" s="11" t="s">
        <v>12</v>
      </c>
      <c r="C20" s="17">
        <f t="shared" si="1"/>
        <v>70381</v>
      </c>
      <c r="D20" s="18">
        <v>38488</v>
      </c>
      <c r="E20" s="18">
        <f>5565+3177</f>
        <v>8742</v>
      </c>
      <c r="F20" s="18">
        <v>4540</v>
      </c>
      <c r="G20" s="18">
        <v>6156</v>
      </c>
      <c r="H20" s="18">
        <v>5496</v>
      </c>
      <c r="I20" s="19">
        <v>2583</v>
      </c>
      <c r="J20" s="17">
        <v>1955</v>
      </c>
      <c r="K20" s="21">
        <v>2421</v>
      </c>
      <c r="L20" s="39"/>
    </row>
    <row r="21" spans="2:12" ht="13.5" customHeight="1">
      <c r="B21" s="11" t="s">
        <v>13</v>
      </c>
      <c r="C21" s="17">
        <f t="shared" si="1"/>
        <v>72723</v>
      </c>
      <c r="D21" s="18">
        <v>40179</v>
      </c>
      <c r="E21" s="18">
        <f>5963+3177</f>
        <v>9140</v>
      </c>
      <c r="F21" s="18">
        <v>4663</v>
      </c>
      <c r="G21" s="18">
        <v>5752</v>
      </c>
      <c r="H21" s="18">
        <v>5782</v>
      </c>
      <c r="I21" s="19">
        <v>2528</v>
      </c>
      <c r="J21" s="17">
        <v>2143</v>
      </c>
      <c r="K21" s="21">
        <v>2536</v>
      </c>
      <c r="L21" s="39"/>
    </row>
    <row r="22" spans="2:12" ht="13.5" customHeight="1">
      <c r="B22" s="11" t="s">
        <v>14</v>
      </c>
      <c r="C22" s="17">
        <f t="shared" si="1"/>
        <v>64922</v>
      </c>
      <c r="D22" s="18">
        <v>31691</v>
      </c>
      <c r="E22" s="18">
        <f>5606+3123</f>
        <v>8729</v>
      </c>
      <c r="F22" s="18">
        <v>4485</v>
      </c>
      <c r="G22" s="18">
        <v>5568</v>
      </c>
      <c r="H22" s="18">
        <v>6396</v>
      </c>
      <c r="I22" s="19">
        <v>2738</v>
      </c>
      <c r="J22" s="17">
        <v>2398</v>
      </c>
      <c r="K22" s="21">
        <v>2917</v>
      </c>
      <c r="L22" s="39"/>
    </row>
    <row r="23" spans="2:12" ht="13.5" customHeight="1">
      <c r="B23" s="11" t="s">
        <v>15</v>
      </c>
      <c r="C23" s="17">
        <f t="shared" si="1"/>
        <v>63378</v>
      </c>
      <c r="D23" s="18">
        <v>29789</v>
      </c>
      <c r="E23" s="18">
        <f>4850+3244</f>
        <v>8094</v>
      </c>
      <c r="F23" s="18">
        <v>4718</v>
      </c>
      <c r="G23" s="18">
        <v>5189</v>
      </c>
      <c r="H23" s="18">
        <v>6686</v>
      </c>
      <c r="I23" s="22">
        <v>2852</v>
      </c>
      <c r="J23" s="17">
        <v>2573</v>
      </c>
      <c r="K23" s="21">
        <v>3477</v>
      </c>
      <c r="L23" s="39"/>
    </row>
    <row r="24" spans="2:12" ht="13.5" customHeight="1">
      <c r="B24" s="11" t="s">
        <v>16</v>
      </c>
      <c r="C24" s="17">
        <f t="shared" si="1"/>
        <v>68423</v>
      </c>
      <c r="D24" s="18">
        <v>33133</v>
      </c>
      <c r="E24" s="18">
        <f>4998+3331</f>
        <v>8329</v>
      </c>
      <c r="F24" s="18">
        <v>4956</v>
      </c>
      <c r="G24" s="18">
        <v>5243</v>
      </c>
      <c r="H24" s="18">
        <v>6963</v>
      </c>
      <c r="I24" s="22">
        <v>2933</v>
      </c>
      <c r="J24" s="17">
        <v>2860</v>
      </c>
      <c r="K24" s="21">
        <v>4006</v>
      </c>
      <c r="L24" s="39"/>
    </row>
    <row r="25" spans="2:12" ht="13.5" customHeight="1">
      <c r="B25" s="11" t="s">
        <v>17</v>
      </c>
      <c r="C25" s="17">
        <f t="shared" si="1"/>
        <v>74591</v>
      </c>
      <c r="D25" s="23">
        <v>34699</v>
      </c>
      <c r="E25" s="24">
        <v>8863</v>
      </c>
      <c r="F25" s="23">
        <v>5963</v>
      </c>
      <c r="G25" s="24">
        <v>5735</v>
      </c>
      <c r="H25" s="24">
        <v>7813</v>
      </c>
      <c r="I25" s="23">
        <v>3408</v>
      </c>
      <c r="J25" s="17">
        <v>3316</v>
      </c>
      <c r="K25" s="21">
        <v>4794</v>
      </c>
      <c r="L25" s="39"/>
    </row>
    <row r="26" spans="2:12" ht="13.5" customHeight="1">
      <c r="B26" s="11" t="s">
        <v>0</v>
      </c>
      <c r="C26" s="17">
        <f t="shared" si="1"/>
        <v>79601</v>
      </c>
      <c r="D26" s="25">
        <v>34846</v>
      </c>
      <c r="E26" s="25">
        <v>10093</v>
      </c>
      <c r="F26" s="25">
        <v>6871</v>
      </c>
      <c r="G26" s="25">
        <v>6277</v>
      </c>
      <c r="H26" s="25">
        <v>8362</v>
      </c>
      <c r="I26" s="26">
        <v>3752</v>
      </c>
      <c r="J26" s="17">
        <v>3608</v>
      </c>
      <c r="K26" s="20">
        <v>5792</v>
      </c>
      <c r="L26" s="39"/>
    </row>
    <row r="27" spans="2:12" ht="13.5" customHeight="1">
      <c r="B27" s="14">
        <v>16</v>
      </c>
      <c r="C27" s="17">
        <f t="shared" si="1"/>
        <v>84132</v>
      </c>
      <c r="D27" s="24">
        <v>33231</v>
      </c>
      <c r="E27" s="24">
        <v>10915</v>
      </c>
      <c r="F27" s="24">
        <v>7930</v>
      </c>
      <c r="G27" s="24">
        <v>6784</v>
      </c>
      <c r="H27" s="24">
        <v>9206</v>
      </c>
      <c r="I27" s="24">
        <v>4520</v>
      </c>
      <c r="J27" s="17">
        <v>4222</v>
      </c>
      <c r="K27" s="27">
        <v>7324</v>
      </c>
      <c r="L27" s="39"/>
    </row>
    <row r="28" spans="2:12" ht="13.5" customHeight="1">
      <c r="B28" s="14">
        <v>17</v>
      </c>
      <c r="C28" s="17">
        <f aca="true" t="shared" si="2" ref="C28:C34">SUM(D28:K28)</f>
        <v>84175</v>
      </c>
      <c r="D28" s="24">
        <f>5463+6812+7820+4859+2834+1995+2</f>
        <v>29785</v>
      </c>
      <c r="E28" s="24">
        <f>6519+4438+2</f>
        <v>10959</v>
      </c>
      <c r="F28" s="24">
        <f>8308+3</f>
        <v>8311</v>
      </c>
      <c r="G28" s="24">
        <f>7314+3</f>
        <v>7317</v>
      </c>
      <c r="H28" s="24">
        <f>9545+2</f>
        <v>9547</v>
      </c>
      <c r="I28" s="24">
        <f>4970+1</f>
        <v>4971</v>
      </c>
      <c r="J28" s="17">
        <f>4625+0</f>
        <v>4625</v>
      </c>
      <c r="K28" s="27">
        <f>8660+0</f>
        <v>8660</v>
      </c>
      <c r="L28" s="39"/>
    </row>
    <row r="29" spans="2:12" ht="13.5" customHeight="1">
      <c r="B29" s="14">
        <v>18</v>
      </c>
      <c r="C29" s="24">
        <f t="shared" si="2"/>
        <v>81716</v>
      </c>
      <c r="D29" s="24">
        <f>5035+6119+6762+4076+2349+1812+2</f>
        <v>26155</v>
      </c>
      <c r="E29" s="24">
        <f>6353+4436+6</f>
        <v>10795</v>
      </c>
      <c r="F29" s="24">
        <f>8639+10</f>
        <v>8649</v>
      </c>
      <c r="G29" s="24">
        <f>5+7312</f>
        <v>7317</v>
      </c>
      <c r="H29" s="24">
        <f>9421+3</f>
        <v>9424</v>
      </c>
      <c r="I29" s="24">
        <v>4791</v>
      </c>
      <c r="J29" s="24">
        <v>4681</v>
      </c>
      <c r="K29" s="28">
        <v>9904</v>
      </c>
      <c r="L29" s="39"/>
    </row>
    <row r="30" spans="2:12" ht="13.5" customHeight="1">
      <c r="B30" s="14">
        <v>19</v>
      </c>
      <c r="C30" s="24">
        <f t="shared" si="2"/>
        <v>79570</v>
      </c>
      <c r="D30" s="24">
        <v>24310</v>
      </c>
      <c r="E30" s="24">
        <v>10174</v>
      </c>
      <c r="F30" s="24">
        <v>8473</v>
      </c>
      <c r="G30" s="24">
        <v>7205</v>
      </c>
      <c r="H30" s="24">
        <v>9254</v>
      </c>
      <c r="I30" s="24">
        <v>4804</v>
      </c>
      <c r="J30" s="24">
        <v>4788</v>
      </c>
      <c r="K30" s="28">
        <v>10562</v>
      </c>
      <c r="L30" s="39"/>
    </row>
    <row r="31" spans="2:14" ht="13.5" customHeight="1">
      <c r="B31" s="14">
        <v>20</v>
      </c>
      <c r="C31" s="24">
        <f t="shared" si="2"/>
        <v>73124</v>
      </c>
      <c r="D31" s="31">
        <v>20060</v>
      </c>
      <c r="E31" s="31">
        <v>9043</v>
      </c>
      <c r="F31" s="31">
        <v>8346</v>
      </c>
      <c r="G31" s="31">
        <v>7029</v>
      </c>
      <c r="H31" s="31">
        <v>8157</v>
      </c>
      <c r="I31" s="31">
        <v>4831</v>
      </c>
      <c r="J31" s="31">
        <v>4761</v>
      </c>
      <c r="K31" s="32">
        <v>10897</v>
      </c>
      <c r="L31" s="40"/>
      <c r="M31" s="15"/>
      <c r="N31" s="15"/>
    </row>
    <row r="32" spans="2:14" ht="13.5" customHeight="1">
      <c r="B32" s="14">
        <v>21</v>
      </c>
      <c r="C32" s="24">
        <f t="shared" si="2"/>
        <v>70234</v>
      </c>
      <c r="D32" s="33">
        <v>18590</v>
      </c>
      <c r="E32" s="33">
        <v>8696</v>
      </c>
      <c r="F32" s="33">
        <v>8002</v>
      </c>
      <c r="G32" s="33">
        <v>7004</v>
      </c>
      <c r="H32" s="33">
        <v>7465</v>
      </c>
      <c r="I32" s="33">
        <v>4759</v>
      </c>
      <c r="J32" s="33">
        <v>4990</v>
      </c>
      <c r="K32" s="28">
        <v>10728</v>
      </c>
      <c r="L32" s="40"/>
      <c r="M32" s="15"/>
      <c r="N32" s="15"/>
    </row>
    <row r="33" spans="2:14" ht="13.5" customHeight="1">
      <c r="B33" s="14">
        <v>22</v>
      </c>
      <c r="C33" s="24">
        <f t="shared" si="2"/>
        <v>69492</v>
      </c>
      <c r="D33" s="33">
        <v>17248</v>
      </c>
      <c r="E33" s="33">
        <v>8458</v>
      </c>
      <c r="F33" s="33">
        <v>7908</v>
      </c>
      <c r="G33" s="33">
        <v>7409</v>
      </c>
      <c r="H33" s="33">
        <v>7255</v>
      </c>
      <c r="I33" s="33">
        <v>4946</v>
      </c>
      <c r="J33" s="33">
        <v>4925</v>
      </c>
      <c r="K33" s="34">
        <v>11343</v>
      </c>
      <c r="L33" s="40"/>
      <c r="M33" s="15"/>
      <c r="N33" s="15"/>
    </row>
    <row r="34" spans="2:14" ht="13.5" customHeight="1">
      <c r="B34" s="35">
        <v>23</v>
      </c>
      <c r="C34" s="24">
        <f t="shared" si="2"/>
        <v>65631</v>
      </c>
      <c r="D34" s="36">
        <v>14986</v>
      </c>
      <c r="E34" s="33">
        <v>7508</v>
      </c>
      <c r="F34" s="33">
        <v>7355</v>
      </c>
      <c r="G34" s="33">
        <v>7334</v>
      </c>
      <c r="H34" s="33">
        <v>6748</v>
      </c>
      <c r="I34" s="33">
        <v>5243</v>
      </c>
      <c r="J34" s="33">
        <v>4697</v>
      </c>
      <c r="K34" s="34">
        <v>11760</v>
      </c>
      <c r="L34" s="40"/>
      <c r="M34" s="15"/>
      <c r="N34" s="15"/>
    </row>
    <row r="35" spans="2:14" s="53" customFormat="1" ht="13.5" customHeight="1">
      <c r="B35" s="47">
        <v>24</v>
      </c>
      <c r="C35" s="48">
        <v>60431</v>
      </c>
      <c r="D35" s="49">
        <v>11675</v>
      </c>
      <c r="E35" s="50">
        <v>6988</v>
      </c>
      <c r="F35" s="50">
        <v>7063</v>
      </c>
      <c r="G35" s="50">
        <v>7406</v>
      </c>
      <c r="H35" s="50">
        <v>6167</v>
      </c>
      <c r="I35" s="50">
        <v>4629</v>
      </c>
      <c r="J35" s="50">
        <v>4476</v>
      </c>
      <c r="K35" s="51">
        <v>12027</v>
      </c>
      <c r="L35" s="52"/>
      <c r="M35" s="52"/>
      <c r="N35" s="52"/>
    </row>
    <row r="36" ht="13.5" customHeight="1">
      <c r="B36" s="3" t="s">
        <v>23</v>
      </c>
    </row>
    <row r="37" ht="13.5" customHeight="1">
      <c r="B37" s="13" t="s">
        <v>18</v>
      </c>
    </row>
    <row r="38" ht="13.5" customHeight="1">
      <c r="B38" s="13"/>
    </row>
    <row r="39" ht="13.5" customHeight="1">
      <c r="B39" s="13"/>
    </row>
  </sheetData>
  <mergeCells count="3">
    <mergeCell ref="I6:J6"/>
    <mergeCell ref="I7:J7"/>
    <mergeCell ref="I8:J8"/>
  </mergeCells>
  <printOptions/>
  <pageMargins left="0.59" right="0.28" top="1.12" bottom="1" header="0.83" footer="0.512"/>
  <pageSetup fitToHeight="1" fitToWidth="1" horizontalDpi="600" verticalDpi="600" orientation="portrait" paperSize="9" scale="96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2013-09-02T08:09:19Z</cp:lastPrinted>
  <dcterms:created xsi:type="dcterms:W3CDTF">2003-06-09T07:43:32Z</dcterms:created>
  <dcterms:modified xsi:type="dcterms:W3CDTF">2013-10-30T04:53:11Z</dcterms:modified>
  <cp:category/>
  <cp:version/>
  <cp:contentType/>
  <cp:contentStatus/>
</cp:coreProperties>
</file>