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465" yWindow="-120" windowWidth="13875" windowHeight="8430"/>
  </bookViews>
  <sheets>
    <sheet name="4-6-1-2図" sheetId="60164" r:id="rId1"/>
  </sheets>
  <externalReferences>
    <externalReference r:id="rId2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0">'4-6-1-2図'!$B$2:$K$39</definedName>
    <definedName name="_xlnm.Print_Area">'[1]男女別・年齢（年齢層）別人口（S41～）'!$AA$2:$AB$61</definedName>
    <definedName name="PRINT_AREA_MI">'[1]男女別・年齢（年齢層）別人口（S41～）'!$AA$2:$AB$61</definedName>
  </definedNames>
  <calcPr calcId="145621"/>
</workbook>
</file>

<file path=xl/calcChain.xml><?xml version="1.0" encoding="utf-8"?>
<calcChain xmlns="http://schemas.openxmlformats.org/spreadsheetml/2006/main">
  <c r="C24" i="60164" l="1"/>
  <c r="C9" i="60164"/>
  <c r="C8" i="60164"/>
  <c r="C7" i="60164"/>
  <c r="C6" i="60164"/>
  <c r="C31" i="60164"/>
  <c r="C30" i="60164"/>
  <c r="C29" i="60164"/>
  <c r="C28" i="60164"/>
  <c r="C27" i="60164"/>
  <c r="H26" i="60164"/>
  <c r="G26" i="60164"/>
  <c r="F26" i="60164"/>
  <c r="E26" i="60164"/>
  <c r="D26" i="60164"/>
  <c r="C26" i="60164"/>
  <c r="K25" i="60164"/>
  <c r="J25" i="60164"/>
  <c r="I25" i="60164"/>
  <c r="H25" i="60164"/>
  <c r="G25" i="60164"/>
  <c r="F25" i="60164"/>
  <c r="E25" i="60164"/>
  <c r="D25" i="60164"/>
  <c r="C23" i="60164"/>
  <c r="C22" i="60164"/>
  <c r="E21" i="60164"/>
  <c r="C21" i="60164"/>
  <c r="E20" i="60164"/>
  <c r="C20" i="60164"/>
  <c r="E19" i="60164"/>
  <c r="C19" i="60164"/>
  <c r="E18" i="60164"/>
  <c r="C18" i="60164"/>
  <c r="E17" i="60164"/>
  <c r="C17" i="60164"/>
  <c r="E16" i="60164"/>
  <c r="C16" i="60164"/>
  <c r="E15" i="60164"/>
  <c r="C15" i="60164"/>
  <c r="E14" i="60164"/>
  <c r="C14" i="60164"/>
  <c r="E13" i="60164"/>
  <c r="C13" i="60164"/>
  <c r="E12" i="60164"/>
  <c r="C12" i="60164"/>
  <c r="E11" i="60164"/>
  <c r="C11" i="60164"/>
  <c r="E10" i="60164"/>
  <c r="C10" i="60164"/>
  <c r="C25" i="60164"/>
</calcChain>
</file>

<file path=xl/sharedStrings.xml><?xml version="1.0" encoding="utf-8"?>
<sst xmlns="http://schemas.openxmlformats.org/spreadsheetml/2006/main" count="31" uniqueCount="31">
  <si>
    <t>15</t>
  </si>
  <si>
    <t>年次</t>
    <rPh sb="0" eb="2">
      <t>ネンジ</t>
    </rPh>
    <phoneticPr fontId="7"/>
  </si>
  <si>
    <t>総数</t>
    <rPh sb="0" eb="2">
      <t>ソウスウ</t>
    </rPh>
    <phoneticPr fontId="7"/>
  </si>
  <si>
    <t>20歳未満</t>
    <rPh sb="2" eb="3">
      <t>サイ</t>
    </rPh>
    <rPh sb="3" eb="5">
      <t>ミマン</t>
    </rPh>
    <phoneticPr fontId="7"/>
  </si>
  <si>
    <t>60～64歳</t>
    <rPh sb="5" eb="6">
      <t>サイ</t>
    </rPh>
    <phoneticPr fontId="7"/>
  </si>
  <si>
    <t>65～69歳</t>
    <rPh sb="5" eb="6">
      <t>サイ</t>
    </rPh>
    <phoneticPr fontId="7"/>
  </si>
  <si>
    <t>70歳以上</t>
    <rPh sb="2" eb="3">
      <t>サイ</t>
    </rPh>
    <rPh sb="3" eb="5">
      <t>イジョウ</t>
    </rPh>
    <phoneticPr fontId="7"/>
  </si>
  <si>
    <t>３</t>
    <phoneticPr fontId="7"/>
  </si>
  <si>
    <t>４</t>
    <phoneticPr fontId="7"/>
  </si>
  <si>
    <t>５</t>
    <phoneticPr fontId="7"/>
  </si>
  <si>
    <t>６</t>
    <phoneticPr fontId="7"/>
  </si>
  <si>
    <t>７</t>
    <phoneticPr fontId="7"/>
  </si>
  <si>
    <t>８</t>
    <phoneticPr fontId="7"/>
  </si>
  <si>
    <t>９</t>
    <phoneticPr fontId="7"/>
  </si>
  <si>
    <t>10</t>
    <phoneticPr fontId="7"/>
  </si>
  <si>
    <t>11</t>
    <phoneticPr fontId="7"/>
  </si>
  <si>
    <t>12</t>
    <phoneticPr fontId="7"/>
  </si>
  <si>
    <t>13</t>
    <phoneticPr fontId="7"/>
  </si>
  <si>
    <t>14</t>
    <phoneticPr fontId="7"/>
  </si>
  <si>
    <t>　　２　犯行時の年齢による。</t>
    <rPh sb="4" eb="7">
      <t>ハンコウジ</t>
    </rPh>
    <rPh sb="8" eb="10">
      <t>ネンレイ</t>
    </rPh>
    <phoneticPr fontId="7"/>
  </si>
  <si>
    <t>20～29歳</t>
    <rPh sb="5" eb="6">
      <t>サイ</t>
    </rPh>
    <phoneticPr fontId="7"/>
  </si>
  <si>
    <t>30～39歳</t>
    <rPh sb="5" eb="6">
      <t>サイ</t>
    </rPh>
    <phoneticPr fontId="7"/>
  </si>
  <si>
    <t>40～49歳</t>
    <rPh sb="5" eb="6">
      <t>サイ</t>
    </rPh>
    <phoneticPr fontId="7"/>
  </si>
  <si>
    <t>50～59歳</t>
    <rPh sb="5" eb="6">
      <t>サイ</t>
    </rPh>
    <phoneticPr fontId="7"/>
  </si>
  <si>
    <t>注　１　警察庁の統計及び警察庁交通局の資料による。</t>
    <rPh sb="0" eb="1">
      <t>チュウ</t>
    </rPh>
    <rPh sb="4" eb="7">
      <t>ケイサツチョウ</t>
    </rPh>
    <rPh sb="8" eb="10">
      <t>トウケイ</t>
    </rPh>
    <rPh sb="10" eb="11">
      <t>オヨ</t>
    </rPh>
    <rPh sb="12" eb="15">
      <t>ケイサツチョウ</t>
    </rPh>
    <rPh sb="15" eb="18">
      <t>コウツウキョク</t>
    </rPh>
    <rPh sb="19" eb="21">
      <t>シリョウ</t>
    </rPh>
    <phoneticPr fontId="2"/>
  </si>
  <si>
    <t>２</t>
    <phoneticPr fontId="2"/>
  </si>
  <si>
    <t>元</t>
    <rPh sb="0" eb="1">
      <t>モト</t>
    </rPh>
    <phoneticPr fontId="2"/>
  </si>
  <si>
    <t>（昭和61年～平成27年）</t>
    <rPh sb="1" eb="3">
      <t>ショウワ</t>
    </rPh>
    <rPh sb="5" eb="6">
      <t>ネン</t>
    </rPh>
    <rPh sb="7" eb="9">
      <t>ヘイセイ</t>
    </rPh>
    <rPh sb="11" eb="12">
      <t>ネン</t>
    </rPh>
    <phoneticPr fontId="2"/>
  </si>
  <si>
    <t>　  ３　平成14年から26年は，危険運転致死傷を含む。</t>
    <rPh sb="5" eb="7">
      <t>ヘイセイ</t>
    </rPh>
    <rPh sb="9" eb="10">
      <t>ネン</t>
    </rPh>
    <rPh sb="14" eb="15">
      <t>ネン</t>
    </rPh>
    <rPh sb="17" eb="19">
      <t>キケン</t>
    </rPh>
    <rPh sb="19" eb="21">
      <t>ウンテン</t>
    </rPh>
    <rPh sb="21" eb="24">
      <t>チシショウ</t>
    </rPh>
    <rPh sb="25" eb="26">
      <t>フク</t>
    </rPh>
    <phoneticPr fontId="7"/>
  </si>
  <si>
    <t xml:space="preserve">  61年</t>
    <rPh sb="4" eb="5">
      <t>トシ</t>
    </rPh>
    <phoneticPr fontId="7"/>
  </si>
  <si>
    <t>４－６－１－２図　女性の刑法犯 検挙人員の年齢層別構成比の推移</t>
    <rPh sb="9" eb="11">
      <t>ジョセイ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</si>
</sst>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* #,##0_);_(* \(#,##0\);_(* &quot;-&quot;_);_(@_)"/>
    <numFmt numFmtId="178" formatCode="#,##0_);[Red]\(#,##0\)"/>
    <numFmt numFmtId="179" formatCode="0.0"/>
    <numFmt numFmtId="181" formatCode="#,##0_ ;[Red]\-#,##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3" fillId="0" borderId="0" xfId="0" applyFont="1" applyAlignment="1">
      <alignment horizontal="right"/>
    </xf>
    <xf numFmtId="178" fontId="5" fillId="0" borderId="0" xfId="0" applyNumberFormat="1" applyFont="1"/>
    <xf numFmtId="0" fontId="3" fillId="0" borderId="0" xfId="2" applyFont="1"/>
    <xf numFmtId="0" fontId="3" fillId="0" borderId="1" xfId="2" applyFont="1" applyBorder="1"/>
    <xf numFmtId="0" fontId="3" fillId="0" borderId="2" xfId="2" applyFont="1" applyBorder="1" applyAlignment="1">
      <alignment horizontal="distributed" vertical="center"/>
    </xf>
    <xf numFmtId="0" fontId="3" fillId="0" borderId="3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0" fontId="3" fillId="0" borderId="5" xfId="2" applyFont="1" applyBorder="1" applyAlignment="1">
      <alignment horizontal="distributed" vertical="center"/>
    </xf>
    <xf numFmtId="179" fontId="3" fillId="0" borderId="0" xfId="2" applyNumberFormat="1" applyFont="1" applyBorder="1"/>
    <xf numFmtId="0" fontId="3" fillId="0" borderId="0" xfId="2" quotePrefix="1" applyFont="1" applyBorder="1" applyAlignment="1">
      <alignment horizontal="center"/>
    </xf>
    <xf numFmtId="0" fontId="3" fillId="0" borderId="0" xfId="2" applyFont="1" applyBorder="1"/>
    <xf numFmtId="0" fontId="5" fillId="0" borderId="0" xfId="2" applyFont="1"/>
    <xf numFmtId="0" fontId="3" fillId="0" borderId="6" xfId="2" quotePrefix="1" applyFont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8" fillId="0" borderId="0" xfId="0" applyFont="1"/>
    <xf numFmtId="178" fontId="3" fillId="0" borderId="7" xfId="1" applyNumberFormat="1" applyFont="1" applyBorder="1"/>
    <xf numFmtId="178" fontId="3" fillId="0" borderId="6" xfId="1" applyNumberFormat="1" applyFont="1" applyBorder="1"/>
    <xf numFmtId="178" fontId="3" fillId="0" borderId="0" xfId="1" applyNumberFormat="1" applyFont="1" applyBorder="1"/>
    <xf numFmtId="178" fontId="3" fillId="0" borderId="0" xfId="1" applyNumberFormat="1" applyFont="1" applyBorder="1" applyAlignment="1">
      <alignment horizontal="right"/>
    </xf>
    <xf numFmtId="178" fontId="3" fillId="0" borderId="0" xfId="1" applyNumberFormat="1" applyFont="1" applyAlignment="1">
      <alignment horizontal="right"/>
    </xf>
    <xf numFmtId="178" fontId="3" fillId="0" borderId="8" xfId="1" applyNumberFormat="1" applyFont="1" applyBorder="1"/>
    <xf numFmtId="178" fontId="3" fillId="0" borderId="0" xfId="1" applyNumberFormat="1" applyFont="1" applyFill="1" applyBorder="1"/>
    <xf numFmtId="178" fontId="3" fillId="0" borderId="7" xfId="1" applyNumberFormat="1" applyFont="1" applyFill="1" applyBorder="1"/>
    <xf numFmtId="178" fontId="3" fillId="0" borderId="6" xfId="1" applyNumberFormat="1" applyFont="1" applyFill="1" applyBorder="1"/>
    <xf numFmtId="178" fontId="3" fillId="0" borderId="8" xfId="1" applyNumberFormat="1" applyFont="1" applyFill="1" applyBorder="1"/>
    <xf numFmtId="178" fontId="3" fillId="0" borderId="8" xfId="1" applyNumberFormat="1" applyFont="1" applyBorder="1" applyAlignment="1">
      <alignment horizontal="right"/>
    </xf>
    <xf numFmtId="178" fontId="3" fillId="0" borderId="8" xfId="1" applyNumberFormat="1" applyFont="1" applyFill="1" applyBorder="1" applyAlignment="1">
      <alignment horizontal="right"/>
    </xf>
    <xf numFmtId="176" fontId="3" fillId="0" borderId="0" xfId="1" applyNumberFormat="1" applyFont="1" applyBorder="1" applyAlignment="1"/>
    <xf numFmtId="176" fontId="3" fillId="0" borderId="0" xfId="1" quotePrefix="1" applyNumberFormat="1" applyFont="1" applyBorder="1" applyAlignment="1"/>
    <xf numFmtId="178" fontId="3" fillId="0" borderId="7" xfId="0" applyNumberFormat="1" applyFont="1" applyFill="1" applyBorder="1" applyAlignment="1">
      <alignment horizontal="right"/>
    </xf>
    <xf numFmtId="178" fontId="3" fillId="0" borderId="8" xfId="0" applyNumberFormat="1" applyFont="1" applyFill="1" applyBorder="1" applyAlignment="1">
      <alignment horizontal="right"/>
    </xf>
    <xf numFmtId="178" fontId="3" fillId="0" borderId="7" xfId="1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right"/>
    </xf>
    <xf numFmtId="178" fontId="3" fillId="0" borderId="4" xfId="1" applyNumberFormat="1" applyFont="1" applyFill="1" applyBorder="1"/>
    <xf numFmtId="178" fontId="3" fillId="0" borderId="4" xfId="1" applyNumberFormat="1" applyFont="1" applyFill="1" applyBorder="1" applyAlignment="1">
      <alignment horizontal="right"/>
    </xf>
    <xf numFmtId="178" fontId="3" fillId="0" borderId="5" xfId="1" applyNumberFormat="1" applyFont="1" applyFill="1" applyBorder="1" applyAlignment="1">
      <alignment horizontal="right"/>
    </xf>
    <xf numFmtId="0" fontId="3" fillId="0" borderId="2" xfId="2" quotePrefix="1" applyFont="1" applyFill="1" applyBorder="1" applyAlignment="1">
      <alignment horizontal="center"/>
    </xf>
    <xf numFmtId="181" fontId="3" fillId="0" borderId="4" xfId="1" applyNumberFormat="1" applyFont="1" applyFill="1" applyBorder="1"/>
    <xf numFmtId="0" fontId="3" fillId="0" borderId="6" xfId="2" quotePrefix="1" applyFont="1" applyFill="1" applyBorder="1" applyAlignment="1">
      <alignment horizontal="center"/>
    </xf>
    <xf numFmtId="181" fontId="3" fillId="0" borderId="7" xfId="1" applyNumberFormat="1" applyFont="1" applyFill="1" applyBorder="1"/>
    <xf numFmtId="0" fontId="3" fillId="0" borderId="9" xfId="2" applyFont="1" applyBorder="1" applyAlignment="1">
      <alignment horizontal="distributed" vertical="center"/>
    </xf>
    <xf numFmtId="178" fontId="3" fillId="0" borderId="0" xfId="2" applyNumberFormat="1" applyFont="1" applyBorder="1" applyAlignment="1">
      <alignment horizontal="right"/>
    </xf>
    <xf numFmtId="178" fontId="3" fillId="0" borderId="0" xfId="2" applyNumberFormat="1" applyFont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3" fillId="0" borderId="10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2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/>
    </xf>
    <xf numFmtId="178" fontId="3" fillId="0" borderId="7" xfId="2" applyNumberFormat="1" applyFont="1" applyBorder="1" applyAlignment="1">
      <alignment horizontal="right" vertical="center"/>
    </xf>
    <xf numFmtId="178" fontId="3" fillId="0" borderId="6" xfId="2" applyNumberFormat="1" applyFont="1" applyBorder="1" applyAlignment="1">
      <alignment horizontal="right" vertical="center"/>
    </xf>
    <xf numFmtId="178" fontId="3" fillId="0" borderId="0" xfId="2" applyNumberFormat="1" applyFont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center"/>
    </xf>
    <xf numFmtId="0" fontId="9" fillId="0" borderId="0" xfId="2" applyFont="1"/>
    <xf numFmtId="0" fontId="5" fillId="0" borderId="0" xfId="0" applyFont="1"/>
    <xf numFmtId="178" fontId="4" fillId="0" borderId="0" xfId="0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_１－４－４－２図　女子一般刑法犯検挙人員の年齢層別構成比の推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2\&#27861;&#32207;&#30740;\WINDOWS\TEMP\&#29305;&#38598;\5-3\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Q39"/>
  <sheetViews>
    <sheetView tabSelected="1" zoomScaleNormal="100" zoomScaleSheetLayoutView="100" workbookViewId="0"/>
  </sheetViews>
  <sheetFormatPr defaultRowHeight="13.5" customHeight="1"/>
  <cols>
    <col min="1" max="1" width="3.625" style="3" customWidth="1"/>
    <col min="2" max="2" width="9" style="3"/>
    <col min="3" max="5" width="10.125" style="3" bestFit="1" customWidth="1"/>
    <col min="6" max="6" width="9.25" style="3" bestFit="1" customWidth="1"/>
    <col min="7" max="7" width="10.125" style="3" bestFit="1" customWidth="1"/>
    <col min="8" max="8" width="9.25" style="3" bestFit="1" customWidth="1"/>
    <col min="9" max="11" width="9.25" style="3" customWidth="1"/>
    <col min="12" max="16384" width="9" style="3"/>
  </cols>
  <sheetData>
    <row r="1" spans="2:17" ht="15" customHeight="1"/>
    <row r="2" spans="2:17" ht="15" customHeight="1">
      <c r="B2" s="55" t="s">
        <v>30</v>
      </c>
      <c r="J2" s="15"/>
    </row>
    <row r="4" spans="2:17" ht="13.5" customHeight="1" thickBot="1">
      <c r="B4" s="4"/>
      <c r="C4" s="4"/>
      <c r="D4" s="4"/>
      <c r="E4" s="4"/>
      <c r="F4" s="4"/>
      <c r="G4" s="4"/>
      <c r="H4" s="4"/>
      <c r="I4" s="4"/>
      <c r="J4" s="4"/>
      <c r="K4" s="1" t="s">
        <v>27</v>
      </c>
    </row>
    <row r="5" spans="2:17" ht="13.5" customHeight="1" thickTop="1">
      <c r="B5" s="5" t="s">
        <v>1</v>
      </c>
      <c r="C5" s="6" t="s">
        <v>2</v>
      </c>
      <c r="D5" s="45" t="s">
        <v>3</v>
      </c>
      <c r="E5" s="5" t="s">
        <v>20</v>
      </c>
      <c r="F5" s="5" t="s">
        <v>21</v>
      </c>
      <c r="G5" s="7" t="s">
        <v>22</v>
      </c>
      <c r="H5" s="7" t="s">
        <v>23</v>
      </c>
      <c r="I5" s="8" t="s">
        <v>4</v>
      </c>
      <c r="J5" s="6" t="s">
        <v>5</v>
      </c>
      <c r="K5" s="41" t="s">
        <v>6</v>
      </c>
    </row>
    <row r="6" spans="2:17" ht="13.5" customHeight="1">
      <c r="B6" s="47" t="s">
        <v>29</v>
      </c>
      <c r="C6" s="49">
        <f>SUM(D6:K6)</f>
        <v>77856</v>
      </c>
      <c r="D6" s="50">
        <v>35268</v>
      </c>
      <c r="E6" s="50">
        <v>8391</v>
      </c>
      <c r="F6" s="50">
        <v>10045</v>
      </c>
      <c r="G6" s="50">
        <v>9929</v>
      </c>
      <c r="H6" s="50">
        <v>7995</v>
      </c>
      <c r="I6" s="51">
        <v>2800</v>
      </c>
      <c r="J6" s="49">
        <v>1758</v>
      </c>
      <c r="K6" s="51">
        <v>1670</v>
      </c>
    </row>
    <row r="7" spans="2:17" ht="13.5" customHeight="1">
      <c r="B7" s="46">
        <v>62</v>
      </c>
      <c r="C7" s="49">
        <f>SUM(D7:K7)</f>
        <v>78062</v>
      </c>
      <c r="D7" s="50">
        <v>36733</v>
      </c>
      <c r="E7" s="50">
        <v>8188</v>
      </c>
      <c r="F7" s="50">
        <v>9496</v>
      </c>
      <c r="G7" s="50">
        <v>9847</v>
      </c>
      <c r="H7" s="50">
        <v>7822</v>
      </c>
      <c r="I7" s="51">
        <v>2580</v>
      </c>
      <c r="J7" s="49">
        <v>1663</v>
      </c>
      <c r="K7" s="51">
        <v>1733</v>
      </c>
    </row>
    <row r="8" spans="2:17" ht="13.5" customHeight="1">
      <c r="B8" s="46">
        <v>63</v>
      </c>
      <c r="C8" s="49">
        <f>SUM(D8:K8)</f>
        <v>82640</v>
      </c>
      <c r="D8" s="50">
        <v>43162</v>
      </c>
      <c r="E8" s="50">
        <v>8544</v>
      </c>
      <c r="F8" s="50">
        <v>8308</v>
      </c>
      <c r="G8" s="50">
        <v>9403</v>
      </c>
      <c r="H8" s="50">
        <v>7520</v>
      </c>
      <c r="I8" s="51">
        <v>2490</v>
      </c>
      <c r="J8" s="49">
        <v>1583</v>
      </c>
      <c r="K8" s="51">
        <v>1630</v>
      </c>
    </row>
    <row r="9" spans="2:17" ht="13.5" customHeight="1">
      <c r="B9" s="47" t="s">
        <v>26</v>
      </c>
      <c r="C9" s="49">
        <f>SUM(D9:K9)</f>
        <v>66505</v>
      </c>
      <c r="D9" s="50">
        <v>37616</v>
      </c>
      <c r="E9" s="50">
        <v>6703</v>
      </c>
      <c r="F9" s="50">
        <v>5620</v>
      </c>
      <c r="G9" s="50">
        <v>6705</v>
      </c>
      <c r="H9" s="50">
        <v>5426</v>
      </c>
      <c r="I9" s="51">
        <v>1883</v>
      </c>
      <c r="J9" s="49">
        <v>1281</v>
      </c>
      <c r="K9" s="51">
        <v>1271</v>
      </c>
    </row>
    <row r="10" spans="2:17" ht="13.5" customHeight="1">
      <c r="B10" s="48" t="s">
        <v>25</v>
      </c>
      <c r="C10" s="16">
        <f t="shared" ref="C10:C24" si="0">SUM(D10:K10)</f>
        <v>60194</v>
      </c>
      <c r="D10" s="17">
        <v>34457</v>
      </c>
      <c r="E10" s="17">
        <f>3770+2305</f>
        <v>6075</v>
      </c>
      <c r="F10" s="17">
        <v>4728</v>
      </c>
      <c r="G10" s="17">
        <v>6077</v>
      </c>
      <c r="H10" s="17">
        <v>4822</v>
      </c>
      <c r="I10" s="18">
        <v>1677</v>
      </c>
      <c r="J10" s="16">
        <v>1268</v>
      </c>
      <c r="K10" s="28">
        <v>1090</v>
      </c>
      <c r="L10" s="42"/>
      <c r="M10" s="9"/>
      <c r="N10" s="9"/>
      <c r="O10" s="9"/>
      <c r="P10" s="9"/>
      <c r="Q10" s="9"/>
    </row>
    <row r="11" spans="2:17" ht="13.5" customHeight="1">
      <c r="B11" s="10" t="s">
        <v>7</v>
      </c>
      <c r="C11" s="16">
        <f t="shared" si="0"/>
        <v>57065</v>
      </c>
      <c r="D11" s="17">
        <v>30823</v>
      </c>
      <c r="E11" s="17">
        <f>4435+2306</f>
        <v>6741</v>
      </c>
      <c r="F11" s="17">
        <v>4396</v>
      </c>
      <c r="G11" s="17">
        <v>6168</v>
      </c>
      <c r="H11" s="17">
        <v>4607</v>
      </c>
      <c r="I11" s="18">
        <v>1725</v>
      </c>
      <c r="J11" s="16">
        <v>1270</v>
      </c>
      <c r="K11" s="29">
        <v>1335</v>
      </c>
      <c r="L11" s="42"/>
      <c r="M11" s="9"/>
      <c r="N11" s="9"/>
      <c r="O11" s="9"/>
      <c r="P11" s="9"/>
      <c r="Q11" s="9"/>
    </row>
    <row r="12" spans="2:17" ht="13.5" customHeight="1">
      <c r="B12" s="10" t="s">
        <v>8</v>
      </c>
      <c r="C12" s="16">
        <f t="shared" si="0"/>
        <v>52030</v>
      </c>
      <c r="D12" s="17">
        <v>25990</v>
      </c>
      <c r="E12" s="17">
        <f>4517+2292</f>
        <v>6809</v>
      </c>
      <c r="F12" s="17">
        <v>4252</v>
      </c>
      <c r="G12" s="17">
        <v>6038</v>
      </c>
      <c r="H12" s="17">
        <v>4577</v>
      </c>
      <c r="I12" s="18">
        <v>1731</v>
      </c>
      <c r="J12" s="16">
        <v>1300</v>
      </c>
      <c r="K12" s="29">
        <v>1333</v>
      </c>
      <c r="L12" s="42"/>
      <c r="M12" s="9"/>
      <c r="N12" s="9"/>
      <c r="O12" s="9"/>
      <c r="P12" s="9"/>
      <c r="Q12" s="9"/>
    </row>
    <row r="13" spans="2:17" ht="13.5" customHeight="1">
      <c r="B13" s="10" t="s">
        <v>9</v>
      </c>
      <c r="C13" s="16">
        <f t="shared" si="0"/>
        <v>54280</v>
      </c>
      <c r="D13" s="17">
        <v>25346</v>
      </c>
      <c r="E13" s="17">
        <f>5170+2612</f>
        <v>7782</v>
      </c>
      <c r="F13" s="17">
        <v>4504</v>
      </c>
      <c r="G13" s="17">
        <v>6493</v>
      </c>
      <c r="H13" s="17">
        <v>5024</v>
      </c>
      <c r="I13" s="18">
        <v>2051</v>
      </c>
      <c r="J13" s="16">
        <v>1449</v>
      </c>
      <c r="K13" s="29">
        <v>1631</v>
      </c>
      <c r="L13" s="42"/>
      <c r="M13" s="9"/>
      <c r="N13" s="9"/>
      <c r="O13" s="9"/>
      <c r="P13" s="9"/>
      <c r="Q13" s="9"/>
    </row>
    <row r="14" spans="2:17" ht="13.5" customHeight="1">
      <c r="B14" s="10" t="s">
        <v>10</v>
      </c>
      <c r="C14" s="16">
        <f t="shared" si="0"/>
        <v>57895</v>
      </c>
      <c r="D14" s="17">
        <v>26132</v>
      </c>
      <c r="E14" s="17">
        <f>5798+2949</f>
        <v>8747</v>
      </c>
      <c r="F14" s="17">
        <v>4705</v>
      </c>
      <c r="G14" s="17">
        <v>6874</v>
      </c>
      <c r="H14" s="16">
        <v>5611</v>
      </c>
      <c r="I14" s="18">
        <v>2279</v>
      </c>
      <c r="J14" s="16">
        <v>1592</v>
      </c>
      <c r="K14" s="29">
        <v>1955</v>
      </c>
      <c r="L14" s="42"/>
      <c r="M14" s="9"/>
      <c r="N14" s="9"/>
      <c r="O14" s="9"/>
      <c r="P14" s="9"/>
      <c r="Q14" s="9"/>
    </row>
    <row r="15" spans="2:17" ht="13.5" customHeight="1">
      <c r="B15" s="10" t="s">
        <v>11</v>
      </c>
      <c r="C15" s="16">
        <f t="shared" si="0"/>
        <v>58781</v>
      </c>
      <c r="D15" s="17">
        <v>26672</v>
      </c>
      <c r="E15" s="17">
        <f>5744+2992</f>
        <v>8736</v>
      </c>
      <c r="F15" s="17">
        <v>4921</v>
      </c>
      <c r="G15" s="17">
        <v>6726</v>
      </c>
      <c r="H15" s="17">
        <v>5664</v>
      </c>
      <c r="I15" s="18">
        <v>2385</v>
      </c>
      <c r="J15" s="16">
        <v>1654</v>
      </c>
      <c r="K15" s="19">
        <v>2023</v>
      </c>
      <c r="L15" s="42"/>
      <c r="M15" s="11"/>
      <c r="N15" s="11"/>
      <c r="O15" s="11"/>
      <c r="P15" s="11"/>
      <c r="Q15" s="11"/>
    </row>
    <row r="16" spans="2:17" ht="13.5" customHeight="1">
      <c r="B16" s="10" t="s">
        <v>12</v>
      </c>
      <c r="C16" s="16">
        <f t="shared" si="0"/>
        <v>60666</v>
      </c>
      <c r="D16" s="17">
        <v>29157</v>
      </c>
      <c r="E16" s="17">
        <f>5524+2893</f>
        <v>8417</v>
      </c>
      <c r="F16" s="17">
        <v>4614</v>
      </c>
      <c r="G16" s="17">
        <v>6286</v>
      </c>
      <c r="H16" s="17">
        <v>5546</v>
      </c>
      <c r="I16" s="18">
        <v>2559</v>
      </c>
      <c r="J16" s="16">
        <v>1859</v>
      </c>
      <c r="K16" s="20">
        <v>2228</v>
      </c>
      <c r="L16" s="43"/>
    </row>
    <row r="17" spans="2:14" ht="13.5" customHeight="1">
      <c r="B17" s="10" t="s">
        <v>13</v>
      </c>
      <c r="C17" s="16">
        <f t="shared" si="0"/>
        <v>70381</v>
      </c>
      <c r="D17" s="17">
        <v>38488</v>
      </c>
      <c r="E17" s="17">
        <f>5565+3177</f>
        <v>8742</v>
      </c>
      <c r="F17" s="17">
        <v>4540</v>
      </c>
      <c r="G17" s="17">
        <v>6156</v>
      </c>
      <c r="H17" s="17">
        <v>5496</v>
      </c>
      <c r="I17" s="18">
        <v>2583</v>
      </c>
      <c r="J17" s="16">
        <v>1955</v>
      </c>
      <c r="K17" s="20">
        <v>2421</v>
      </c>
      <c r="L17" s="43"/>
    </row>
    <row r="18" spans="2:14" ht="13.5" customHeight="1">
      <c r="B18" s="10" t="s">
        <v>14</v>
      </c>
      <c r="C18" s="16">
        <f t="shared" si="0"/>
        <v>72723</v>
      </c>
      <c r="D18" s="17">
        <v>40179</v>
      </c>
      <c r="E18" s="17">
        <f>5963+3177</f>
        <v>9140</v>
      </c>
      <c r="F18" s="17">
        <v>4663</v>
      </c>
      <c r="G18" s="17">
        <v>5752</v>
      </c>
      <c r="H18" s="17">
        <v>5782</v>
      </c>
      <c r="I18" s="18">
        <v>2528</v>
      </c>
      <c r="J18" s="16">
        <v>2143</v>
      </c>
      <c r="K18" s="20">
        <v>2536</v>
      </c>
      <c r="L18" s="43"/>
    </row>
    <row r="19" spans="2:14" ht="13.5" customHeight="1">
      <c r="B19" s="10" t="s">
        <v>15</v>
      </c>
      <c r="C19" s="16">
        <f t="shared" si="0"/>
        <v>64922</v>
      </c>
      <c r="D19" s="17">
        <v>31691</v>
      </c>
      <c r="E19" s="17">
        <f>5606+3123</f>
        <v>8729</v>
      </c>
      <c r="F19" s="17">
        <v>4485</v>
      </c>
      <c r="G19" s="17">
        <v>5568</v>
      </c>
      <c r="H19" s="17">
        <v>6396</v>
      </c>
      <c r="I19" s="18">
        <v>2738</v>
      </c>
      <c r="J19" s="16">
        <v>2398</v>
      </c>
      <c r="K19" s="20">
        <v>2917</v>
      </c>
      <c r="L19" s="43"/>
    </row>
    <row r="20" spans="2:14" ht="13.5" customHeight="1">
      <c r="B20" s="10" t="s">
        <v>16</v>
      </c>
      <c r="C20" s="16">
        <f t="shared" si="0"/>
        <v>63378</v>
      </c>
      <c r="D20" s="17">
        <v>29789</v>
      </c>
      <c r="E20" s="17">
        <f>4850+3244</f>
        <v>8094</v>
      </c>
      <c r="F20" s="17">
        <v>4718</v>
      </c>
      <c r="G20" s="17">
        <v>5189</v>
      </c>
      <c r="H20" s="17">
        <v>6686</v>
      </c>
      <c r="I20" s="21">
        <v>2852</v>
      </c>
      <c r="J20" s="16">
        <v>2573</v>
      </c>
      <c r="K20" s="20">
        <v>3477</v>
      </c>
      <c r="L20" s="43"/>
    </row>
    <row r="21" spans="2:14" ht="13.5" customHeight="1">
      <c r="B21" s="10" t="s">
        <v>17</v>
      </c>
      <c r="C21" s="16">
        <f t="shared" si="0"/>
        <v>68423</v>
      </c>
      <c r="D21" s="17">
        <v>33133</v>
      </c>
      <c r="E21" s="17">
        <f>4998+3331</f>
        <v>8329</v>
      </c>
      <c r="F21" s="17">
        <v>4956</v>
      </c>
      <c r="G21" s="17">
        <v>5243</v>
      </c>
      <c r="H21" s="17">
        <v>6963</v>
      </c>
      <c r="I21" s="21">
        <v>2933</v>
      </c>
      <c r="J21" s="16">
        <v>2860</v>
      </c>
      <c r="K21" s="20">
        <v>4006</v>
      </c>
      <c r="L21" s="43"/>
    </row>
    <row r="22" spans="2:14" ht="13.5" customHeight="1">
      <c r="B22" s="10" t="s">
        <v>18</v>
      </c>
      <c r="C22" s="16">
        <f t="shared" si="0"/>
        <v>74591</v>
      </c>
      <c r="D22" s="22">
        <v>34699</v>
      </c>
      <c r="E22" s="23">
        <v>8863</v>
      </c>
      <c r="F22" s="22">
        <v>5963</v>
      </c>
      <c r="G22" s="23">
        <v>5735</v>
      </c>
      <c r="H22" s="23">
        <v>7813</v>
      </c>
      <c r="I22" s="22">
        <v>3408</v>
      </c>
      <c r="J22" s="16">
        <v>3316</v>
      </c>
      <c r="K22" s="20">
        <v>4794</v>
      </c>
      <c r="L22" s="43"/>
    </row>
    <row r="23" spans="2:14" ht="13.5" customHeight="1">
      <c r="B23" s="10" t="s">
        <v>0</v>
      </c>
      <c r="C23" s="16">
        <f t="shared" si="0"/>
        <v>79601</v>
      </c>
      <c r="D23" s="24">
        <v>34846</v>
      </c>
      <c r="E23" s="24">
        <v>10093</v>
      </c>
      <c r="F23" s="24">
        <v>6871</v>
      </c>
      <c r="G23" s="24">
        <v>6277</v>
      </c>
      <c r="H23" s="24">
        <v>8362</v>
      </c>
      <c r="I23" s="25">
        <v>3752</v>
      </c>
      <c r="J23" s="16">
        <v>3608</v>
      </c>
      <c r="K23" s="19">
        <v>5792</v>
      </c>
      <c r="L23" s="43"/>
    </row>
    <row r="24" spans="2:14" ht="13.5" customHeight="1">
      <c r="B24" s="13">
        <v>16</v>
      </c>
      <c r="C24" s="16">
        <f t="shared" si="0"/>
        <v>84132</v>
      </c>
      <c r="D24" s="23">
        <v>33231</v>
      </c>
      <c r="E24" s="23">
        <v>10915</v>
      </c>
      <c r="F24" s="23">
        <v>7930</v>
      </c>
      <c r="G24" s="23">
        <v>6784</v>
      </c>
      <c r="H24" s="23">
        <v>9206</v>
      </c>
      <c r="I24" s="23">
        <v>4520</v>
      </c>
      <c r="J24" s="16">
        <v>4222</v>
      </c>
      <c r="K24" s="26">
        <v>7324</v>
      </c>
      <c r="L24" s="43"/>
    </row>
    <row r="25" spans="2:14" ht="13.5" customHeight="1">
      <c r="B25" s="13">
        <v>17</v>
      </c>
      <c r="C25" s="16">
        <f t="shared" ref="C25:C31" si="1">SUM(D25:K25)</f>
        <v>84175</v>
      </c>
      <c r="D25" s="23">
        <f>5463+6812+7820+4859+2834+1995+2</f>
        <v>29785</v>
      </c>
      <c r="E25" s="23">
        <f>6519+4438+2</f>
        <v>10959</v>
      </c>
      <c r="F25" s="23">
        <f>8308+3</f>
        <v>8311</v>
      </c>
      <c r="G25" s="23">
        <f>7314+3</f>
        <v>7317</v>
      </c>
      <c r="H25" s="23">
        <f>9545+2</f>
        <v>9547</v>
      </c>
      <c r="I25" s="23">
        <f>4970+1</f>
        <v>4971</v>
      </c>
      <c r="J25" s="16">
        <f>4625+0</f>
        <v>4625</v>
      </c>
      <c r="K25" s="26">
        <f>8660+0</f>
        <v>8660</v>
      </c>
      <c r="L25" s="43"/>
    </row>
    <row r="26" spans="2:14" ht="13.5" customHeight="1">
      <c r="B26" s="13">
        <v>18</v>
      </c>
      <c r="C26" s="23">
        <f t="shared" si="1"/>
        <v>81716</v>
      </c>
      <c r="D26" s="23">
        <f>5035+6119+6762+4076+2349+1812+2</f>
        <v>26155</v>
      </c>
      <c r="E26" s="23">
        <f>6353+4436+6</f>
        <v>10795</v>
      </c>
      <c r="F26" s="23">
        <f>8639+10</f>
        <v>8649</v>
      </c>
      <c r="G26" s="23">
        <f>5+7312</f>
        <v>7317</v>
      </c>
      <c r="H26" s="23">
        <f>9421+3</f>
        <v>9424</v>
      </c>
      <c r="I26" s="23">
        <v>4791</v>
      </c>
      <c r="J26" s="23">
        <v>4681</v>
      </c>
      <c r="K26" s="27">
        <v>9904</v>
      </c>
      <c r="L26" s="43"/>
    </row>
    <row r="27" spans="2:14" ht="13.5" customHeight="1">
      <c r="B27" s="13">
        <v>19</v>
      </c>
      <c r="C27" s="23">
        <f t="shared" si="1"/>
        <v>79570</v>
      </c>
      <c r="D27" s="23">
        <v>24310</v>
      </c>
      <c r="E27" s="23">
        <v>10174</v>
      </c>
      <c r="F27" s="23">
        <v>8473</v>
      </c>
      <c r="G27" s="23">
        <v>7205</v>
      </c>
      <c r="H27" s="23">
        <v>9254</v>
      </c>
      <c r="I27" s="23">
        <v>4804</v>
      </c>
      <c r="J27" s="23">
        <v>4788</v>
      </c>
      <c r="K27" s="27">
        <v>10562</v>
      </c>
      <c r="L27" s="43"/>
    </row>
    <row r="28" spans="2:14" ht="13.5" customHeight="1">
      <c r="B28" s="13">
        <v>20</v>
      </c>
      <c r="C28" s="23">
        <f t="shared" si="1"/>
        <v>73124</v>
      </c>
      <c r="D28" s="30">
        <v>20060</v>
      </c>
      <c r="E28" s="30">
        <v>9043</v>
      </c>
      <c r="F28" s="30">
        <v>8346</v>
      </c>
      <c r="G28" s="30">
        <v>7029</v>
      </c>
      <c r="H28" s="30">
        <v>8157</v>
      </c>
      <c r="I28" s="30">
        <v>4831</v>
      </c>
      <c r="J28" s="30">
        <v>4761</v>
      </c>
      <c r="K28" s="31">
        <v>10897</v>
      </c>
      <c r="L28" s="44"/>
      <c r="M28" s="14"/>
      <c r="N28" s="14"/>
    </row>
    <row r="29" spans="2:14" ht="13.5" customHeight="1">
      <c r="B29" s="13">
        <v>21</v>
      </c>
      <c r="C29" s="23">
        <f t="shared" si="1"/>
        <v>70234</v>
      </c>
      <c r="D29" s="32">
        <v>18590</v>
      </c>
      <c r="E29" s="32">
        <v>8696</v>
      </c>
      <c r="F29" s="32">
        <v>8002</v>
      </c>
      <c r="G29" s="32">
        <v>7004</v>
      </c>
      <c r="H29" s="32">
        <v>7465</v>
      </c>
      <c r="I29" s="32">
        <v>4759</v>
      </c>
      <c r="J29" s="32">
        <v>4990</v>
      </c>
      <c r="K29" s="27">
        <v>10728</v>
      </c>
      <c r="L29" s="44"/>
      <c r="M29" s="14"/>
      <c r="N29" s="14"/>
    </row>
    <row r="30" spans="2:14" ht="13.5" customHeight="1">
      <c r="B30" s="13">
        <v>22</v>
      </c>
      <c r="C30" s="23">
        <f t="shared" si="1"/>
        <v>69492</v>
      </c>
      <c r="D30" s="32">
        <v>17248</v>
      </c>
      <c r="E30" s="32">
        <v>8458</v>
      </c>
      <c r="F30" s="32">
        <v>7908</v>
      </c>
      <c r="G30" s="32">
        <v>7409</v>
      </c>
      <c r="H30" s="32">
        <v>7255</v>
      </c>
      <c r="I30" s="32">
        <v>4946</v>
      </c>
      <c r="J30" s="32">
        <v>4925</v>
      </c>
      <c r="K30" s="33">
        <v>11343</v>
      </c>
      <c r="L30" s="44"/>
      <c r="M30" s="14"/>
      <c r="N30" s="14"/>
    </row>
    <row r="31" spans="2:14" ht="13.5" customHeight="1">
      <c r="B31" s="39">
        <v>23</v>
      </c>
      <c r="C31" s="23">
        <f t="shared" si="1"/>
        <v>65631</v>
      </c>
      <c r="D31" s="40">
        <v>14986</v>
      </c>
      <c r="E31" s="32">
        <v>7508</v>
      </c>
      <c r="F31" s="32">
        <v>7355</v>
      </c>
      <c r="G31" s="32">
        <v>7334</v>
      </c>
      <c r="H31" s="32">
        <v>6748</v>
      </c>
      <c r="I31" s="32">
        <v>5243</v>
      </c>
      <c r="J31" s="32">
        <v>4697</v>
      </c>
      <c r="K31" s="33">
        <v>11760</v>
      </c>
      <c r="L31" s="44"/>
      <c r="M31" s="14"/>
      <c r="N31" s="14"/>
    </row>
    <row r="32" spans="2:14" ht="13.5" customHeight="1">
      <c r="B32" s="39">
        <v>24</v>
      </c>
      <c r="C32" s="23">
        <v>60431</v>
      </c>
      <c r="D32" s="40">
        <v>11675</v>
      </c>
      <c r="E32" s="32">
        <v>6988</v>
      </c>
      <c r="F32" s="32">
        <v>7063</v>
      </c>
      <c r="G32" s="32">
        <v>7406</v>
      </c>
      <c r="H32" s="32">
        <v>6167</v>
      </c>
      <c r="I32" s="32">
        <v>4629</v>
      </c>
      <c r="J32" s="32">
        <v>4476</v>
      </c>
      <c r="K32" s="33">
        <v>12027</v>
      </c>
      <c r="L32" s="44"/>
      <c r="M32" s="14"/>
      <c r="N32" s="14"/>
    </row>
    <row r="33" spans="2:14" ht="13.5" customHeight="1">
      <c r="B33" s="39">
        <v>25</v>
      </c>
      <c r="C33" s="23">
        <v>54897</v>
      </c>
      <c r="D33" s="40">
        <v>9429</v>
      </c>
      <c r="E33" s="32">
        <v>6181</v>
      </c>
      <c r="F33" s="32">
        <v>6432</v>
      </c>
      <c r="G33" s="32">
        <v>7097</v>
      </c>
      <c r="H33" s="32">
        <v>5748</v>
      </c>
      <c r="I33" s="32">
        <v>3987</v>
      </c>
      <c r="J33" s="32">
        <v>4164</v>
      </c>
      <c r="K33" s="33">
        <v>11859</v>
      </c>
      <c r="L33" s="44"/>
      <c r="M33" s="14"/>
      <c r="N33" s="14"/>
    </row>
    <row r="34" spans="2:14" ht="13.5" customHeight="1">
      <c r="B34" s="39">
        <v>26</v>
      </c>
      <c r="C34" s="23">
        <v>51505</v>
      </c>
      <c r="D34" s="40">
        <v>7064</v>
      </c>
      <c r="E34" s="32">
        <v>5969</v>
      </c>
      <c r="F34" s="32">
        <v>6222</v>
      </c>
      <c r="G34" s="32">
        <v>7091</v>
      </c>
      <c r="H34" s="32">
        <v>5595</v>
      </c>
      <c r="I34" s="32">
        <v>3463</v>
      </c>
      <c r="J34" s="32">
        <v>4244</v>
      </c>
      <c r="K34" s="33">
        <v>11857</v>
      </c>
      <c r="L34" s="44"/>
      <c r="M34" s="14"/>
      <c r="N34" s="14"/>
    </row>
    <row r="35" spans="2:14" s="53" customFormat="1" ht="13.5" customHeight="1">
      <c r="B35" s="37">
        <v>27</v>
      </c>
      <c r="C35" s="34">
        <v>49282</v>
      </c>
      <c r="D35" s="38">
        <v>5133</v>
      </c>
      <c r="E35" s="35">
        <v>5922</v>
      </c>
      <c r="F35" s="35">
        <v>6119</v>
      </c>
      <c r="G35" s="35">
        <v>7169</v>
      </c>
      <c r="H35" s="35">
        <v>5595</v>
      </c>
      <c r="I35" s="35">
        <v>3047</v>
      </c>
      <c r="J35" s="35">
        <v>4203</v>
      </c>
      <c r="K35" s="36">
        <v>12094</v>
      </c>
      <c r="L35" s="52"/>
      <c r="M35" s="52"/>
      <c r="N35" s="52"/>
    </row>
    <row r="36" spans="2:14" ht="13.5" customHeight="1">
      <c r="B36" s="2" t="s">
        <v>24</v>
      </c>
    </row>
    <row r="37" spans="2:14" ht="13.5" customHeight="1">
      <c r="B37" s="12" t="s">
        <v>19</v>
      </c>
    </row>
    <row r="38" spans="2:14" ht="13.5" customHeight="1">
      <c r="B38" s="54" t="s">
        <v>28</v>
      </c>
    </row>
    <row r="39" spans="2:14" ht="13.5" customHeight="1">
      <c r="B39" s="54"/>
    </row>
  </sheetData>
  <phoneticPr fontId="7"/>
  <pageMargins left="0.59055118110236227" right="0.27559055118110237" top="1.1023622047244095" bottom="0.98425196850393704" header="0.82677165354330717" footer="0.51181102362204722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4-6-1-2図</vt:lpstr>
      <vt:lpstr>'4-6-1-2図'!Print_Area</vt:lpstr>
    </vt:vector>
  </TitlesOfParts>
  <Company>法務省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 松 幹 二</dc:creator>
  <cp:lastModifiedBy>宮本 紘嗣</cp:lastModifiedBy>
  <cp:lastPrinted>2016-10-12T09:12:38Z</cp:lastPrinted>
  <dcterms:created xsi:type="dcterms:W3CDTF">2003-06-09T07:43:32Z</dcterms:created>
  <dcterms:modified xsi:type="dcterms:W3CDTF">2016-10-17T03:49:35Z</dcterms:modified>
</cp:coreProperties>
</file>