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60" windowWidth="6450" windowHeight="9210" tabRatio="751"/>
  </bookViews>
  <sheets>
    <sheet name="2-3-2-1表(H25)" sheetId="37" r:id="rId1"/>
    <sheet name="2-3-2-1表(H24)" sheetId="35" r:id="rId2"/>
    <sheet name="2-3-2-1表(H23)" sheetId="33" r:id="rId3"/>
    <sheet name="2-3-2-1表(H22)" sheetId="32" r:id="rId4"/>
    <sheet name="2-3-2-1表(H21)" sheetId="31" r:id="rId5"/>
    <sheet name="2-3-2-1表(H20)" sheetId="28" r:id="rId6"/>
    <sheet name="2-3-2-1表(H17～19)" sheetId="12" r:id="rId7"/>
    <sheet name="2-3-2-1表(H11～16)" sheetId="15" r:id="rId8"/>
  </sheets>
  <calcPr calcId="145621"/>
</workbook>
</file>

<file path=xl/calcChain.xml><?xml version="1.0" encoding="utf-8"?>
<calcChain xmlns="http://schemas.openxmlformats.org/spreadsheetml/2006/main">
  <c r="M199" i="15"/>
  <c r="N198"/>
  <c r="K198"/>
  <c r="C198"/>
  <c r="M198"/>
  <c r="J198"/>
  <c r="I198"/>
  <c r="G198"/>
  <c r="F198"/>
  <c r="H198"/>
  <c r="M197"/>
  <c r="H197"/>
  <c r="M196"/>
  <c r="H196"/>
  <c r="M195"/>
  <c r="H195"/>
  <c r="M194"/>
  <c r="H194"/>
  <c r="M193"/>
  <c r="H193"/>
  <c r="M192"/>
  <c r="H192"/>
  <c r="M191"/>
  <c r="H191"/>
  <c r="M190"/>
  <c r="H190"/>
  <c r="M189"/>
  <c r="H189"/>
  <c r="N187"/>
  <c r="K187"/>
  <c r="C187"/>
  <c r="M187"/>
  <c r="J187"/>
  <c r="I187"/>
  <c r="G187"/>
  <c r="F187"/>
  <c r="H187"/>
  <c r="E187"/>
  <c r="D187"/>
  <c r="M186"/>
  <c r="H186"/>
  <c r="M185"/>
  <c r="H185"/>
  <c r="M184"/>
  <c r="H184"/>
  <c r="M183"/>
  <c r="H183"/>
  <c r="M182"/>
  <c r="H182"/>
  <c r="M181"/>
  <c r="H181"/>
  <c r="M180"/>
  <c r="H180"/>
  <c r="M179"/>
  <c r="H179"/>
  <c r="M178"/>
  <c r="H178"/>
  <c r="M177"/>
  <c r="H177"/>
  <c r="M176"/>
  <c r="H176"/>
  <c r="M175"/>
  <c r="H175"/>
  <c r="M173"/>
  <c r="H173"/>
  <c r="N148"/>
  <c r="N157"/>
  <c r="C148"/>
  <c r="C157"/>
  <c r="M157"/>
  <c r="J148"/>
  <c r="J157"/>
  <c r="I148"/>
  <c r="I157"/>
  <c r="G148"/>
  <c r="G157"/>
  <c r="H157"/>
  <c r="F148"/>
  <c r="F157"/>
  <c r="M156"/>
  <c r="H156"/>
  <c r="M155"/>
  <c r="H155"/>
  <c r="M154"/>
  <c r="H154"/>
  <c r="M153"/>
  <c r="H153"/>
  <c r="M152"/>
  <c r="H152"/>
  <c r="M151"/>
  <c r="H151"/>
  <c r="M150"/>
  <c r="H150"/>
  <c r="M149"/>
  <c r="H149"/>
  <c r="K148"/>
  <c r="M148"/>
  <c r="H148"/>
  <c r="N146"/>
  <c r="K146"/>
  <c r="C146"/>
  <c r="M146"/>
  <c r="J146"/>
  <c r="I146"/>
  <c r="G146"/>
  <c r="F146"/>
  <c r="H146"/>
  <c r="E146"/>
  <c r="D146"/>
  <c r="M145"/>
  <c r="H145"/>
  <c r="M144"/>
  <c r="H144"/>
  <c r="M143"/>
  <c r="H143"/>
  <c r="M142"/>
  <c r="H142"/>
  <c r="M141"/>
  <c r="H141"/>
  <c r="M140"/>
  <c r="H140"/>
  <c r="M139"/>
  <c r="H139"/>
  <c r="M138"/>
  <c r="H138"/>
  <c r="M137"/>
  <c r="H137"/>
  <c r="M136"/>
  <c r="H136"/>
  <c r="M135"/>
  <c r="H135"/>
  <c r="M134"/>
  <c r="H134"/>
  <c r="M132"/>
  <c r="H132"/>
  <c r="C116"/>
  <c r="M116"/>
  <c r="G116"/>
  <c r="F116"/>
  <c r="H116"/>
  <c r="D116"/>
  <c r="H115"/>
  <c r="H114"/>
  <c r="H113"/>
  <c r="M112"/>
  <c r="H112"/>
  <c r="H111"/>
  <c r="M110"/>
  <c r="H110"/>
  <c r="M109"/>
  <c r="H109"/>
  <c r="H108"/>
  <c r="M107"/>
  <c r="H107"/>
  <c r="N105"/>
  <c r="K105"/>
  <c r="C105"/>
  <c r="M105"/>
  <c r="J105"/>
  <c r="I105"/>
  <c r="G105"/>
  <c r="F105"/>
  <c r="H105"/>
  <c r="E105"/>
  <c r="D105"/>
  <c r="M104"/>
  <c r="H104"/>
  <c r="M103"/>
  <c r="H103"/>
  <c r="H102"/>
  <c r="M101"/>
  <c r="H101"/>
  <c r="M100"/>
  <c r="H100"/>
  <c r="M99"/>
  <c r="H99"/>
  <c r="M98"/>
  <c r="H98"/>
  <c r="M97"/>
  <c r="H97"/>
  <c r="M96"/>
  <c r="H96"/>
  <c r="H95"/>
  <c r="M94"/>
  <c r="H94"/>
  <c r="M93"/>
  <c r="H93"/>
  <c r="M91"/>
  <c r="H91"/>
  <c r="N66"/>
  <c r="N74"/>
  <c r="N75"/>
  <c r="K75"/>
  <c r="C66"/>
  <c r="C67"/>
  <c r="C68"/>
  <c r="C69"/>
  <c r="C70"/>
  <c r="C71"/>
  <c r="C72"/>
  <c r="C73"/>
  <c r="C74"/>
  <c r="C75"/>
  <c r="M75"/>
  <c r="J66"/>
  <c r="J75"/>
  <c r="I66"/>
  <c r="I68"/>
  <c r="I69"/>
  <c r="I74"/>
  <c r="I75"/>
  <c r="G66"/>
  <c r="G67"/>
  <c r="G75"/>
  <c r="H75"/>
  <c r="G68"/>
  <c r="G69"/>
  <c r="G70"/>
  <c r="G72"/>
  <c r="G73"/>
  <c r="G74"/>
  <c r="H74"/>
  <c r="F66"/>
  <c r="F67"/>
  <c r="F75"/>
  <c r="M74"/>
  <c r="H73"/>
  <c r="H72"/>
  <c r="H71"/>
  <c r="H70"/>
  <c r="M69"/>
  <c r="H69"/>
  <c r="M68"/>
  <c r="H68"/>
  <c r="M67"/>
  <c r="H67"/>
  <c r="M66"/>
  <c r="H66"/>
  <c r="N52"/>
  <c r="N54"/>
  <c r="N58"/>
  <c r="N63"/>
  <c r="N64"/>
  <c r="K64"/>
  <c r="C52"/>
  <c r="C53"/>
  <c r="C54"/>
  <c r="C55"/>
  <c r="C56"/>
  <c r="C57"/>
  <c r="C58"/>
  <c r="C59"/>
  <c r="C60"/>
  <c r="C61"/>
  <c r="C62"/>
  <c r="C63"/>
  <c r="C64"/>
  <c r="M64"/>
  <c r="J52"/>
  <c r="J64"/>
  <c r="I52"/>
  <c r="I54"/>
  <c r="I55"/>
  <c r="I56"/>
  <c r="I57"/>
  <c r="I58"/>
  <c r="I59"/>
  <c r="I63"/>
  <c r="I64"/>
  <c r="G52"/>
  <c r="G53"/>
  <c r="G64"/>
  <c r="H64"/>
  <c r="G54"/>
  <c r="G55"/>
  <c r="G56"/>
  <c r="G57"/>
  <c r="G58"/>
  <c r="G59"/>
  <c r="G60"/>
  <c r="G61"/>
  <c r="H61"/>
  <c r="G62"/>
  <c r="G63"/>
  <c r="H63"/>
  <c r="F52"/>
  <c r="F53"/>
  <c r="F54"/>
  <c r="F63"/>
  <c r="F64"/>
  <c r="M63"/>
  <c r="H62"/>
  <c r="H60"/>
  <c r="M59"/>
  <c r="H59"/>
  <c r="M58"/>
  <c r="H58"/>
  <c r="M57"/>
  <c r="H57"/>
  <c r="M56"/>
  <c r="H56"/>
  <c r="H55"/>
  <c r="M54"/>
  <c r="H54"/>
  <c r="M53"/>
  <c r="H53"/>
  <c r="M52"/>
  <c r="H52"/>
  <c r="N50"/>
  <c r="C50"/>
  <c r="M50"/>
  <c r="J50"/>
  <c r="I50"/>
  <c r="G50"/>
  <c r="F50"/>
  <c r="H50"/>
</calcChain>
</file>

<file path=xl/sharedStrings.xml><?xml version="1.0" encoding="utf-8"?>
<sst xmlns="http://schemas.openxmlformats.org/spreadsheetml/2006/main" count="1823" uniqueCount="383">
  <si>
    <t>Ｄ</t>
  </si>
  <si>
    <t>総 数</t>
  </si>
  <si>
    <t>無罪</t>
  </si>
  <si>
    <t>その他</t>
  </si>
  <si>
    <t>無期</t>
  </si>
  <si>
    <t>保護観</t>
  </si>
  <si>
    <t>Ａ</t>
  </si>
  <si>
    <t>総数</t>
  </si>
  <si>
    <t>刑法犯</t>
  </si>
  <si>
    <t>特別法犯</t>
  </si>
  <si>
    <t xml:space="preserve">   </t>
  </si>
  <si>
    <t>死刑</t>
    <rPh sb="0" eb="2">
      <t>シケイ</t>
    </rPh>
    <phoneticPr fontId="2"/>
  </si>
  <si>
    <t>有期</t>
    <rPh sb="0" eb="2">
      <t>ユウキ</t>
    </rPh>
    <phoneticPr fontId="2"/>
  </si>
  <si>
    <t>麻薬特例法</t>
    <rPh sb="0" eb="2">
      <t>マヤク</t>
    </rPh>
    <rPh sb="2" eb="5">
      <t>トクレイホウ</t>
    </rPh>
    <phoneticPr fontId="2"/>
  </si>
  <si>
    <t>そ  の  他</t>
    <rPh sb="6" eb="7">
      <t>タ</t>
    </rPh>
    <phoneticPr fontId="2"/>
  </si>
  <si>
    <t>強姦等</t>
    <rPh sb="0" eb="2">
      <t>ゴウカン</t>
    </rPh>
    <rPh sb="2" eb="3">
      <t>トウ</t>
    </rPh>
    <phoneticPr fontId="2"/>
  </si>
  <si>
    <t>執行猶予率</t>
    <rPh sb="0" eb="2">
      <t>シッコウ</t>
    </rPh>
    <rPh sb="2" eb="4">
      <t>ユウヨ</t>
    </rPh>
    <rPh sb="4" eb="5">
      <t>リツ</t>
    </rPh>
    <phoneticPr fontId="2"/>
  </si>
  <si>
    <t>無罪率</t>
    <rPh sb="0" eb="2">
      <t>ムザイ</t>
    </rPh>
    <rPh sb="2" eb="3">
      <t>リツ</t>
    </rPh>
    <phoneticPr fontId="2"/>
  </si>
  <si>
    <t>放　　　火</t>
    <phoneticPr fontId="2"/>
  </si>
  <si>
    <t>そ　の　他</t>
    <phoneticPr fontId="2"/>
  </si>
  <si>
    <t>公職選挙法</t>
    <phoneticPr fontId="2"/>
  </si>
  <si>
    <t>銃　刀　法</t>
    <phoneticPr fontId="2"/>
  </si>
  <si>
    <t>麻薬取締法</t>
    <phoneticPr fontId="2"/>
  </si>
  <si>
    <t>競　馬　法</t>
    <phoneticPr fontId="2"/>
  </si>
  <si>
    <t>入  管  法</t>
    <phoneticPr fontId="2"/>
  </si>
  <si>
    <t xml:space="preserve">道交違反 </t>
    <phoneticPr fontId="2"/>
  </si>
  <si>
    <t>殺　　　人</t>
    <phoneticPr fontId="2"/>
  </si>
  <si>
    <t>強  　　盗</t>
    <phoneticPr fontId="2"/>
  </si>
  <si>
    <t>傷　　　害</t>
    <phoneticPr fontId="2"/>
  </si>
  <si>
    <t>恐　  　喝</t>
    <phoneticPr fontId="2"/>
  </si>
  <si>
    <t>窃　  　盗</t>
    <phoneticPr fontId="2"/>
  </si>
  <si>
    <t>詐　　　欺</t>
    <phoneticPr fontId="2"/>
  </si>
  <si>
    <t>懲　役　・　禁　錮　　</t>
    <phoneticPr fontId="2"/>
  </si>
  <si>
    <t>─</t>
    <phoneticPr fontId="2"/>
  </si>
  <si>
    <t>察付</t>
    <phoneticPr fontId="2"/>
  </si>
  <si>
    <t>殺　　　人</t>
    <phoneticPr fontId="2"/>
  </si>
  <si>
    <t>強  　　盗</t>
    <phoneticPr fontId="2"/>
  </si>
  <si>
    <t>傷　　　害</t>
    <phoneticPr fontId="2"/>
  </si>
  <si>
    <t>恐　  　喝</t>
    <phoneticPr fontId="2"/>
  </si>
  <si>
    <t>窃　  　盗</t>
    <phoneticPr fontId="2"/>
  </si>
  <si>
    <t>詐　　　欺</t>
    <phoneticPr fontId="2"/>
  </si>
  <si>
    <t>放　　　火</t>
    <phoneticPr fontId="2"/>
  </si>
  <si>
    <t>そ　の　他</t>
    <phoneticPr fontId="2"/>
  </si>
  <si>
    <t>公職選挙法</t>
    <phoneticPr fontId="2"/>
  </si>
  <si>
    <t>銃　刀　法</t>
    <phoneticPr fontId="2"/>
  </si>
  <si>
    <t>麻薬取締法</t>
    <phoneticPr fontId="2"/>
  </si>
  <si>
    <t>競　馬　法</t>
    <phoneticPr fontId="2"/>
  </si>
  <si>
    <t>入  管  法</t>
    <phoneticPr fontId="2"/>
  </si>
  <si>
    <t xml:space="preserve">道交違反 </t>
    <phoneticPr fontId="2"/>
  </si>
  <si>
    <t xml:space="preserve">     （平成15年）</t>
    <phoneticPr fontId="2"/>
  </si>
  <si>
    <t>(310)</t>
    <phoneticPr fontId="2"/>
  </si>
  <si>
    <t>(-)</t>
    <phoneticPr fontId="2"/>
  </si>
  <si>
    <t>(72.9)</t>
    <phoneticPr fontId="2"/>
  </si>
  <si>
    <t>　  ５　( 　) 内は，家庭裁判所における少年の福祉を害する成人の刑事事件で，内数である。</t>
    <rPh sb="40" eb="42">
      <t>ウチスウ</t>
    </rPh>
    <phoneticPr fontId="2"/>
  </si>
  <si>
    <t>注　１　司法統計年報による。</t>
    <phoneticPr fontId="2"/>
  </si>
  <si>
    <t xml:space="preserve">     （平成16年）</t>
    <phoneticPr fontId="2"/>
  </si>
  <si>
    <t>業過</t>
    <rPh sb="0" eb="2">
      <t>ギョウカ</t>
    </rPh>
    <phoneticPr fontId="2"/>
  </si>
  <si>
    <t xml:space="preserve">     （平成17年）</t>
    <phoneticPr fontId="2"/>
  </si>
  <si>
    <t>児童福祉法</t>
    <rPh sb="0" eb="5">
      <t>ジドウフクシホウ</t>
    </rPh>
    <phoneticPr fontId="2"/>
  </si>
  <si>
    <t>家庭裁判所</t>
  </si>
  <si>
    <t>地方裁判所</t>
  </si>
  <si>
    <t xml:space="preserve">     （平成11年）</t>
    <phoneticPr fontId="2"/>
  </si>
  <si>
    <t>-</t>
  </si>
  <si>
    <t>(-)</t>
  </si>
  <si>
    <t>(－)</t>
  </si>
  <si>
    <t>(269)</t>
  </si>
  <si>
    <t>(218)</t>
  </si>
  <si>
    <t>(160)</t>
  </si>
  <si>
    <t>(73.4)</t>
  </si>
  <si>
    <t>(8)</t>
  </si>
  <si>
    <t>(51)</t>
  </si>
  <si>
    <t>うち</t>
    <phoneticPr fontId="2"/>
  </si>
  <si>
    <t>うち</t>
    <phoneticPr fontId="2"/>
  </si>
  <si>
    <t>そ　の　他</t>
    <phoneticPr fontId="2"/>
  </si>
  <si>
    <t>公職選挙法</t>
    <phoneticPr fontId="2"/>
  </si>
  <si>
    <t>銃　刀　法</t>
    <phoneticPr fontId="2"/>
  </si>
  <si>
    <t>麻薬取締法</t>
    <phoneticPr fontId="2"/>
  </si>
  <si>
    <t>(245)</t>
    <phoneticPr fontId="2"/>
  </si>
  <si>
    <t>(179)</t>
    <phoneticPr fontId="2"/>
  </si>
  <si>
    <t>(136)</t>
    <phoneticPr fontId="2"/>
  </si>
  <si>
    <t>(76.0)</t>
    <phoneticPr fontId="2"/>
  </si>
  <si>
    <t>(11)</t>
    <phoneticPr fontId="2"/>
  </si>
  <si>
    <t>(66)</t>
    <phoneticPr fontId="2"/>
  </si>
  <si>
    <t xml:space="preserve">     （平成12年）</t>
    <phoneticPr fontId="2"/>
  </si>
  <si>
    <t>-</t>
    <phoneticPr fontId="2"/>
  </si>
  <si>
    <t>-</t>
    <phoneticPr fontId="2"/>
  </si>
  <si>
    <t>-</t>
    <phoneticPr fontId="2"/>
  </si>
  <si>
    <t>そ　の　他</t>
    <phoneticPr fontId="2"/>
  </si>
  <si>
    <t>公職選挙法</t>
    <phoneticPr fontId="2"/>
  </si>
  <si>
    <t>銃　刀　法</t>
    <phoneticPr fontId="2"/>
  </si>
  <si>
    <t>麻薬取締法</t>
    <phoneticPr fontId="2"/>
  </si>
  <si>
    <t>-</t>
    <phoneticPr fontId="2"/>
  </si>
  <si>
    <t>(227)</t>
    <phoneticPr fontId="2"/>
  </si>
  <si>
    <t>(172)</t>
    <phoneticPr fontId="2"/>
  </si>
  <si>
    <t>(124)</t>
    <phoneticPr fontId="2"/>
  </si>
  <si>
    <t>(72.1)</t>
    <phoneticPr fontId="2"/>
  </si>
  <si>
    <t>(12)</t>
    <phoneticPr fontId="2"/>
  </si>
  <si>
    <t>(54)</t>
    <phoneticPr fontId="2"/>
  </si>
  <si>
    <t>(-)</t>
    <phoneticPr fontId="2"/>
  </si>
  <si>
    <t>(1)</t>
    <phoneticPr fontId="2"/>
  </si>
  <si>
    <t xml:space="preserve">     （平成13年）</t>
    <phoneticPr fontId="2"/>
  </si>
  <si>
    <t xml:space="preserve">     （平成14年）</t>
    <phoneticPr fontId="2"/>
  </si>
  <si>
    <t>(291)</t>
    <phoneticPr fontId="2"/>
  </si>
  <si>
    <t>(247)</t>
    <phoneticPr fontId="2"/>
  </si>
  <si>
    <t>(176)</t>
    <phoneticPr fontId="2"/>
  </si>
  <si>
    <t>(71.3)</t>
    <phoneticPr fontId="2"/>
  </si>
  <si>
    <t>(13)</t>
    <phoneticPr fontId="2"/>
  </si>
  <si>
    <t>(43)</t>
    <phoneticPr fontId="2"/>
  </si>
  <si>
    <t>執行猶予</t>
    <rPh sb="2" eb="4">
      <t>ユウヨ</t>
    </rPh>
    <phoneticPr fontId="2"/>
  </si>
  <si>
    <t>有　　　　　　　　　罪　　</t>
    <phoneticPr fontId="2"/>
  </si>
  <si>
    <t>　　Ｃ</t>
    <phoneticPr fontId="2"/>
  </si>
  <si>
    <t>　　Ｂ</t>
    <phoneticPr fontId="2"/>
  </si>
  <si>
    <t>注　１　司法統計年報による。</t>
    <phoneticPr fontId="2"/>
  </si>
  <si>
    <t>　　２　終局処理の「その他」は，免訴，公訴棄却，管轄違い及び正式裁判請求の取下げである。</t>
    <rPh sb="16" eb="18">
      <t>メンソ</t>
    </rPh>
    <rPh sb="24" eb="26">
      <t>カンカツ</t>
    </rPh>
    <rPh sb="26" eb="27">
      <t>チガ</t>
    </rPh>
    <rPh sb="28" eb="29">
      <t>オヨ</t>
    </rPh>
    <rPh sb="30" eb="32">
      <t>セイシキ</t>
    </rPh>
    <rPh sb="32" eb="34">
      <t>サイバン</t>
    </rPh>
    <rPh sb="34" eb="36">
      <t>セイキュウ</t>
    </rPh>
    <rPh sb="37" eb="39">
      <t>トリサ</t>
    </rPh>
    <phoneticPr fontId="2"/>
  </si>
  <si>
    <t>　　３　「傷害」は，刑法第２編第27章に規定するすべての罪をいう。</t>
    <rPh sb="5" eb="7">
      <t>ショウガイ</t>
    </rPh>
    <rPh sb="10" eb="12">
      <t>ケイホウ</t>
    </rPh>
    <rPh sb="12" eb="13">
      <t>ダイ</t>
    </rPh>
    <rPh sb="14" eb="15">
      <t>ヘン</t>
    </rPh>
    <rPh sb="15" eb="16">
      <t>ダイ</t>
    </rPh>
    <rPh sb="18" eb="19">
      <t>ショウ</t>
    </rPh>
    <rPh sb="20" eb="22">
      <t>キテイ</t>
    </rPh>
    <rPh sb="28" eb="29">
      <t>ツミ</t>
    </rPh>
    <phoneticPr fontId="2"/>
  </si>
  <si>
    <t>　  ４　「強姦等」は，刑法第２編第22章に規定するすべての罪をいう。</t>
    <rPh sb="6" eb="8">
      <t>ゴウカン</t>
    </rPh>
    <rPh sb="8" eb="9">
      <t>トウ</t>
    </rPh>
    <rPh sb="12" eb="14">
      <t>ケイホウ</t>
    </rPh>
    <rPh sb="14" eb="15">
      <t>ダイ</t>
    </rPh>
    <rPh sb="16" eb="17">
      <t>ヘン</t>
    </rPh>
    <rPh sb="17" eb="18">
      <t>ダイ</t>
    </rPh>
    <rPh sb="20" eb="21">
      <t>ショウ</t>
    </rPh>
    <rPh sb="22" eb="24">
      <t>キテイ</t>
    </rPh>
    <rPh sb="30" eb="31">
      <t>ツミ</t>
    </rPh>
    <phoneticPr fontId="2"/>
  </si>
  <si>
    <t>罪　　名</t>
    <phoneticPr fontId="2"/>
  </si>
  <si>
    <t>罰金・</t>
    <phoneticPr fontId="2"/>
  </si>
  <si>
    <t>（Ａ）</t>
    <phoneticPr fontId="2"/>
  </si>
  <si>
    <t>　　罪　　　　　名</t>
    <phoneticPr fontId="2"/>
  </si>
  <si>
    <t>（Ｂ）</t>
    <phoneticPr fontId="2"/>
  </si>
  <si>
    <t>（Ｃ）</t>
    <phoneticPr fontId="2"/>
  </si>
  <si>
    <t xml:space="preserve"> (Ｄ)</t>
    <phoneticPr fontId="2"/>
  </si>
  <si>
    <t>科料</t>
    <rPh sb="0" eb="1">
      <t>カ</t>
    </rPh>
    <rPh sb="1" eb="2">
      <t>リョウ</t>
    </rPh>
    <phoneticPr fontId="2"/>
  </si>
  <si>
    <t>(％)</t>
    <phoneticPr fontId="2"/>
  </si>
  <si>
    <t>　　─(％)</t>
    <phoneticPr fontId="2"/>
  </si>
  <si>
    <t>　　─(％)</t>
    <phoneticPr fontId="2"/>
  </si>
  <si>
    <t>　　─(％)</t>
    <phoneticPr fontId="2"/>
  </si>
  <si>
    <t>その他</t>
    <rPh sb="2" eb="3">
      <t>タ</t>
    </rPh>
    <phoneticPr fontId="2"/>
  </si>
  <si>
    <t>児童福祉法</t>
    <rPh sb="0" eb="2">
      <t>ジドウ</t>
    </rPh>
    <rPh sb="2" eb="4">
      <t>フクシ</t>
    </rPh>
    <rPh sb="4" eb="5">
      <t>ホウ</t>
    </rPh>
    <phoneticPr fontId="2"/>
  </si>
  <si>
    <t>過失傷害</t>
    <rPh sb="0" eb="2">
      <t>カシツ</t>
    </rPh>
    <rPh sb="2" eb="4">
      <t>ショウガイ</t>
    </rPh>
    <phoneticPr fontId="2"/>
  </si>
  <si>
    <t>自動車運転過失
致死傷・業過</t>
    <rPh sb="0" eb="3">
      <t>ジドウシャ</t>
    </rPh>
    <rPh sb="3" eb="5">
      <t>ウンテン</t>
    </rPh>
    <rPh sb="5" eb="7">
      <t>カシツ</t>
    </rPh>
    <rPh sb="8" eb="11">
      <t>チシショウ</t>
    </rPh>
    <rPh sb="12" eb="14">
      <t>ギョウカ</t>
    </rPh>
    <phoneticPr fontId="2"/>
  </si>
  <si>
    <t>（平成18年）</t>
    <phoneticPr fontId="2"/>
  </si>
  <si>
    <t>有　　　　　　　　　罪　　</t>
    <phoneticPr fontId="2"/>
  </si>
  <si>
    <t>罰金・</t>
    <phoneticPr fontId="2"/>
  </si>
  <si>
    <t>─</t>
    <phoneticPr fontId="2"/>
  </si>
  <si>
    <t>(％)</t>
    <phoneticPr fontId="2"/>
  </si>
  <si>
    <t>（Ａ）</t>
    <phoneticPr fontId="2"/>
  </si>
  <si>
    <t>（Ｂ）</t>
    <phoneticPr fontId="2"/>
  </si>
  <si>
    <t>（Ｃ）</t>
    <phoneticPr fontId="2"/>
  </si>
  <si>
    <t>　　─(％)</t>
    <phoneticPr fontId="2"/>
  </si>
  <si>
    <t>察付</t>
    <phoneticPr fontId="2"/>
  </si>
  <si>
    <t xml:space="preserve"> (Ｄ)</t>
    <phoneticPr fontId="2"/>
  </si>
  <si>
    <t>　　Ｂ</t>
    <phoneticPr fontId="2"/>
  </si>
  <si>
    <t>殺人</t>
    <phoneticPr fontId="2"/>
  </si>
  <si>
    <t>強 盗</t>
    <phoneticPr fontId="2"/>
  </si>
  <si>
    <t>傷害</t>
    <phoneticPr fontId="2"/>
  </si>
  <si>
    <t>恐喝</t>
    <phoneticPr fontId="2"/>
  </si>
  <si>
    <t>窃盗</t>
    <phoneticPr fontId="2"/>
  </si>
  <si>
    <t>詐欺</t>
    <phoneticPr fontId="2"/>
  </si>
  <si>
    <t>放火</t>
    <phoneticPr fontId="2"/>
  </si>
  <si>
    <t>賭博・富　く　じ　　　</t>
    <phoneticPr fontId="2"/>
  </si>
  <si>
    <t>その他</t>
    <phoneticPr fontId="2"/>
  </si>
  <si>
    <t>公職選挙法</t>
    <phoneticPr fontId="2"/>
  </si>
  <si>
    <t>銃刀法</t>
    <phoneticPr fontId="2"/>
  </si>
  <si>
    <t>麻薬取締法</t>
    <phoneticPr fontId="2"/>
  </si>
  <si>
    <t>競馬法</t>
    <phoneticPr fontId="2"/>
  </si>
  <si>
    <t>入管法</t>
    <phoneticPr fontId="2"/>
  </si>
  <si>
    <t>注　１　司法統計年報による。</t>
    <phoneticPr fontId="2"/>
  </si>
  <si>
    <t>（平成19年）</t>
    <phoneticPr fontId="2"/>
  </si>
  <si>
    <t>有　　　　　　　　　罪　　</t>
    <phoneticPr fontId="2"/>
  </si>
  <si>
    <t>その他</t>
    <phoneticPr fontId="2"/>
  </si>
  <si>
    <t>公職選挙法</t>
    <phoneticPr fontId="2"/>
  </si>
  <si>
    <t>銃刀法</t>
    <phoneticPr fontId="2"/>
  </si>
  <si>
    <t>覚せい剤
取締法</t>
    <phoneticPr fontId="2"/>
  </si>
  <si>
    <t>麻薬取締法</t>
    <phoneticPr fontId="2"/>
  </si>
  <si>
    <t>注　１　司法統計年報による。</t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</si>
  <si>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</si>
  <si>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横領</t>
    <rPh sb="0" eb="2">
      <t>オウリョウ</t>
    </rPh>
    <phoneticPr fontId="2"/>
  </si>
  <si>
    <t>大麻取締法</t>
    <rPh sb="0" eb="2">
      <t>タイマ</t>
    </rPh>
    <rPh sb="2" eb="5">
      <t>トリシマリホウ</t>
    </rPh>
    <phoneticPr fontId="2"/>
  </si>
  <si>
    <t>出資法</t>
    <rPh sb="0" eb="3">
      <t>シュッシホウ</t>
    </rPh>
    <phoneticPr fontId="2"/>
  </si>
  <si>
    <t>偽造</t>
    <rPh sb="0" eb="2">
      <t>ギゾウ</t>
    </rPh>
    <phoneticPr fontId="2"/>
  </si>
  <si>
    <t>危険運転致死傷</t>
    <rPh sb="0" eb="2">
      <t>キケン</t>
    </rPh>
    <rPh sb="2" eb="4">
      <t>ウンテン</t>
    </rPh>
    <rPh sb="4" eb="6">
      <t>チシ</t>
    </rPh>
    <rPh sb="6" eb="7">
      <t>ショウ</t>
    </rPh>
    <phoneticPr fontId="2"/>
  </si>
  <si>
    <t>廃棄物処理法</t>
    <rPh sb="0" eb="3">
      <t>ハイキブツ</t>
    </rPh>
    <rPh sb="3" eb="6">
      <t>ショリホウ</t>
    </rPh>
    <phoneticPr fontId="2"/>
  </si>
  <si>
    <t>税法等</t>
    <rPh sb="0" eb="3">
      <t>ゼイホウトウ</t>
    </rPh>
    <phoneticPr fontId="2"/>
  </si>
  <si>
    <t>組織的犯罪処罰法</t>
    <rPh sb="0" eb="3">
      <t>ソシキテキ</t>
    </rPh>
    <rPh sb="3" eb="5">
      <t>ハンザイ</t>
    </rPh>
    <rPh sb="5" eb="7">
      <t>ショバツ</t>
    </rPh>
    <rPh sb="7" eb="8">
      <t>ホウ</t>
    </rPh>
    <phoneticPr fontId="2"/>
  </si>
  <si>
    <t>毀棄・隠匿</t>
    <rPh sb="0" eb="2">
      <t>キキ</t>
    </rPh>
    <rPh sb="3" eb="5">
      <t>イントク</t>
    </rPh>
    <phoneticPr fontId="2"/>
  </si>
  <si>
    <t>注　１　司法統計年報及び最高裁判所事務総局の資料による。</t>
    <rPh sb="10" eb="11">
      <t>オヨ</t>
    </rPh>
    <rPh sb="12" eb="14">
      <t>サイコウ</t>
    </rPh>
    <rPh sb="14" eb="16">
      <t>サイバン</t>
    </rPh>
    <rPh sb="16" eb="17">
      <t>ショ</t>
    </rPh>
    <rPh sb="17" eb="19">
      <t>ジム</t>
    </rPh>
    <rPh sb="19" eb="21">
      <t>ソウキョク</t>
    </rPh>
    <rPh sb="22" eb="24">
      <t>シリョウ</t>
    </rPh>
    <phoneticPr fontId="2"/>
  </si>
  <si>
    <t>　　２　「その他」は，免訴，公訴棄却，管轄違い及び正式裁判請求の取下げである。</t>
    <rPh sb="11" eb="13">
      <t>メンソ</t>
    </rPh>
    <rPh sb="19" eb="21">
      <t>カンカツ</t>
    </rPh>
    <rPh sb="21" eb="22">
      <t>チガ</t>
    </rPh>
    <rPh sb="23" eb="24">
      <t>オヨ</t>
    </rPh>
    <rPh sb="25" eb="27">
      <t>セイシキ</t>
    </rPh>
    <rPh sb="27" eb="29">
      <t>サイバン</t>
    </rPh>
    <rPh sb="29" eb="31">
      <t>セイキュウ</t>
    </rPh>
    <rPh sb="32" eb="34">
      <t>トリサ</t>
    </rPh>
    <phoneticPr fontId="2"/>
  </si>
  <si>
    <t>　　３　「傷害」は，危険運転致死傷を除く刑法第２編第27章に規定する罪をいう。</t>
    <rPh sb="5" eb="7">
      <t>ショウガイ</t>
    </rPh>
    <rPh sb="10" eb="12">
      <t>キケン</t>
    </rPh>
    <rPh sb="12" eb="14">
      <t>ウンテン</t>
    </rPh>
    <rPh sb="14" eb="17">
      <t>チシショウ</t>
    </rPh>
    <rPh sb="18" eb="19">
      <t>ノゾ</t>
    </rPh>
    <rPh sb="20" eb="22">
      <t>ケイホウ</t>
    </rPh>
    <rPh sb="22" eb="23">
      <t>ダイ</t>
    </rPh>
    <rPh sb="24" eb="25">
      <t>ヘン</t>
    </rPh>
    <rPh sb="25" eb="26">
      <t>ダイ</t>
    </rPh>
    <rPh sb="28" eb="29">
      <t>ショウ</t>
    </rPh>
    <rPh sb="30" eb="32">
      <t>キテイ</t>
    </rPh>
    <rPh sb="34" eb="35">
      <t>ツミ</t>
    </rPh>
    <phoneticPr fontId="2"/>
  </si>
  <si>
    <t>　  ４　「強姦等」は，刑法第２編第22章に規定する罪をいう。</t>
    <rPh sb="6" eb="8">
      <t>ゴウカン</t>
    </rPh>
    <rPh sb="8" eb="9">
      <t>トウ</t>
    </rPh>
    <rPh sb="12" eb="14">
      <t>ケイホウ</t>
    </rPh>
    <rPh sb="14" eb="15">
      <t>ダイ</t>
    </rPh>
    <rPh sb="16" eb="17">
      <t>ヘン</t>
    </rPh>
    <rPh sb="17" eb="18">
      <t>ダイ</t>
    </rPh>
    <rPh sb="20" eb="21">
      <t>ショウ</t>
    </rPh>
    <rPh sb="22" eb="24">
      <t>キテイ</t>
    </rPh>
    <rPh sb="26" eb="27">
      <t>ツミ</t>
    </rPh>
    <phoneticPr fontId="2"/>
  </si>
  <si>
    <t>　  ５　「毀棄・隠匿」は，刑法第２編第40章に規定する罪をいう。</t>
    <rPh sb="6" eb="8">
      <t>キキ</t>
    </rPh>
    <rPh sb="9" eb="11">
      <t>イントク</t>
    </rPh>
    <rPh sb="14" eb="16">
      <t>ケイホウ</t>
    </rPh>
    <rPh sb="16" eb="17">
      <t>ダイ</t>
    </rPh>
    <rPh sb="18" eb="19">
      <t>ヘン</t>
    </rPh>
    <rPh sb="19" eb="20">
      <t>ダイ</t>
    </rPh>
    <rPh sb="22" eb="23">
      <t>ショウ</t>
    </rPh>
    <rPh sb="24" eb="26">
      <t>キテイ</t>
    </rPh>
    <rPh sb="28" eb="29">
      <t>ツミ</t>
    </rPh>
    <phoneticPr fontId="2"/>
  </si>
  <si>
    <t>簡易裁判所</t>
    <rPh sb="0" eb="2">
      <t>カンイ</t>
    </rPh>
    <rPh sb="2" eb="4">
      <t>サイバン</t>
    </rPh>
    <rPh sb="4" eb="5">
      <t>ショ</t>
    </rPh>
    <phoneticPr fontId="2"/>
  </si>
  <si>
    <t>刑法犯</t>
    <rPh sb="0" eb="3">
      <t>ケイホウハン</t>
    </rPh>
    <phoneticPr fontId="2"/>
  </si>
  <si>
    <t>傷害</t>
    <rPh sb="0" eb="2">
      <t>ショウガイ</t>
    </rPh>
    <phoneticPr fontId="2"/>
  </si>
  <si>
    <t>窃盗</t>
    <rPh sb="0" eb="2">
      <t>セットウ</t>
    </rPh>
    <phoneticPr fontId="2"/>
  </si>
  <si>
    <t>盗品譲受け等</t>
    <rPh sb="0" eb="2">
      <t>トウヒン</t>
    </rPh>
    <rPh sb="2" eb="4">
      <t>ユズリウケ</t>
    </rPh>
    <rPh sb="5" eb="6">
      <t>トウ</t>
    </rPh>
    <phoneticPr fontId="2"/>
  </si>
  <si>
    <t>住居侵入</t>
    <rPh sb="0" eb="2">
      <t>ジュウキョ</t>
    </rPh>
    <rPh sb="2" eb="4">
      <t>シンニュウ</t>
    </rPh>
    <phoneticPr fontId="2"/>
  </si>
  <si>
    <t>特別法犯</t>
    <rPh sb="0" eb="2">
      <t>トクベツ</t>
    </rPh>
    <rPh sb="2" eb="3">
      <t>ホウ</t>
    </rPh>
    <rPh sb="3" eb="4">
      <t>ハン</t>
    </rPh>
    <phoneticPr fontId="2"/>
  </si>
  <si>
    <t>公職選挙法</t>
    <rPh sb="0" eb="2">
      <t>コウショク</t>
    </rPh>
    <rPh sb="2" eb="5">
      <t>センキョホウ</t>
    </rPh>
    <phoneticPr fontId="2"/>
  </si>
  <si>
    <t>銃刀法</t>
    <rPh sb="0" eb="3">
      <t>ジュウトウホウ</t>
    </rPh>
    <phoneticPr fontId="2"/>
  </si>
  <si>
    <t>道交違反</t>
    <rPh sb="0" eb="2">
      <t>ドウコウ</t>
    </rPh>
    <rPh sb="2" eb="4">
      <t>イハン</t>
    </rPh>
    <phoneticPr fontId="2"/>
  </si>
  <si>
    <t>有　　　　　　　　　罪　　</t>
    <phoneticPr fontId="2"/>
  </si>
  <si>
    <t>暴力行為等
処罰法</t>
    <phoneticPr fontId="2"/>
  </si>
  <si>
    <t>麻薬取締法</t>
    <phoneticPr fontId="2"/>
  </si>
  <si>
    <t>入管法</t>
    <phoneticPr fontId="2"/>
  </si>
  <si>
    <t xml:space="preserve">道交違反 </t>
    <phoneticPr fontId="2"/>
  </si>
  <si>
    <t>　　Ａ</t>
    <phoneticPr fontId="2"/>
  </si>
  <si>
    <t>　　Ｂ</t>
    <phoneticPr fontId="2"/>
  </si>
  <si>
    <t>　　３　「その他」は，免訴，公訴棄却，管轄違い及び正式裁判請求の取下げである。</t>
    <rPh sb="11" eb="13">
      <t>メンソ</t>
    </rPh>
    <rPh sb="19" eb="21">
      <t>カンカツ</t>
    </rPh>
    <rPh sb="21" eb="22">
      <t>チガ</t>
    </rPh>
    <rPh sb="23" eb="24">
      <t>オヨ</t>
    </rPh>
    <rPh sb="25" eb="27">
      <t>セイシキ</t>
    </rPh>
    <rPh sb="27" eb="29">
      <t>サイバン</t>
    </rPh>
    <rPh sb="29" eb="31">
      <t>セイキュウ</t>
    </rPh>
    <rPh sb="32" eb="34">
      <t>トリサ</t>
    </rPh>
    <phoneticPr fontId="2"/>
  </si>
  <si>
    <t>（平成20年）</t>
    <phoneticPr fontId="2"/>
  </si>
  <si>
    <t>有　　　　　　　　　罪　　</t>
    <phoneticPr fontId="2"/>
  </si>
  <si>
    <t>　  ６　「税法等」は，所得税法，法人税法，相続税法，地方税法，酒税法，消費税法及び関税法に規定する罪をいう。</t>
    <phoneticPr fontId="2"/>
  </si>
  <si>
    <t>傷害</t>
    <phoneticPr fontId="2"/>
  </si>
  <si>
    <t>窃盗</t>
    <phoneticPr fontId="2"/>
  </si>
  <si>
    <t>…</t>
    <phoneticPr fontId="2"/>
  </si>
  <si>
    <t>（平成21年）</t>
    <phoneticPr fontId="2"/>
  </si>
  <si>
    <t>罰金等</t>
    <rPh sb="0" eb="2">
      <t>バッキン</t>
    </rPh>
    <rPh sb="2" eb="3">
      <t>トウ</t>
    </rPh>
    <phoneticPr fontId="2"/>
  </si>
  <si>
    <t>総    数</t>
  </si>
  <si>
    <t>[0.2]</t>
  </si>
  <si>
    <t>[0.1]</t>
  </si>
  <si>
    <t>[0.0]</t>
  </si>
  <si>
    <t>盗品譲受け等</t>
  </si>
  <si>
    <t>(7,358)</t>
  </si>
  <si>
    <t>［0.8］</t>
  </si>
  <si>
    <t>［1.2］</t>
  </si>
  <si>
    <t>［1.1］</t>
  </si>
  <si>
    <t>［0.4］</t>
  </si>
  <si>
    <t>無罪</t>
    <rPh sb="0" eb="2">
      <t>ムザイ</t>
    </rPh>
    <phoneticPr fontId="11"/>
  </si>
  <si>
    <t>その他</t>
    <rPh sb="0" eb="3">
      <t>ソノタ</t>
    </rPh>
    <phoneticPr fontId="11"/>
  </si>
  <si>
    <t>懲役</t>
    <phoneticPr fontId="11"/>
  </si>
  <si>
    <t>罰金</t>
    <phoneticPr fontId="11"/>
  </si>
  <si>
    <t>(6,899)</t>
    <phoneticPr fontId="11"/>
  </si>
  <si>
    <t>(6)</t>
    <phoneticPr fontId="11"/>
  </si>
  <si>
    <t>刑    法    犯</t>
    <phoneticPr fontId="11"/>
  </si>
  <si>
    <t>傷害</t>
    <phoneticPr fontId="11"/>
  </si>
  <si>
    <t>窃盗</t>
    <phoneticPr fontId="11"/>
  </si>
  <si>
    <t>住居侵入</t>
    <phoneticPr fontId="11"/>
  </si>
  <si>
    <t>賭博・富くじ</t>
    <phoneticPr fontId="11"/>
  </si>
  <si>
    <t>過失傷害</t>
    <rPh sb="0" eb="2">
      <t>カシツ</t>
    </rPh>
    <rPh sb="2" eb="4">
      <t>ショウガイ</t>
    </rPh>
    <phoneticPr fontId="11"/>
  </si>
  <si>
    <t>[3.2]</t>
    <phoneticPr fontId="11"/>
  </si>
  <si>
    <t>その他</t>
    <phoneticPr fontId="11"/>
  </si>
  <si>
    <t>特  別  法  犯</t>
    <phoneticPr fontId="11"/>
  </si>
  <si>
    <t>[2.0]</t>
    <phoneticPr fontId="11"/>
  </si>
  <si>
    <t>公職選挙法</t>
    <phoneticPr fontId="11"/>
  </si>
  <si>
    <t>銃刀法</t>
    <phoneticPr fontId="11"/>
  </si>
  <si>
    <t>道交違反</t>
    <phoneticPr fontId="11"/>
  </si>
  <si>
    <t>[3.4]</t>
    <phoneticPr fontId="11"/>
  </si>
  <si>
    <t>[0.8]</t>
    <phoneticPr fontId="11"/>
  </si>
  <si>
    <t>[0.1]</t>
    <phoneticPr fontId="11"/>
  </si>
  <si>
    <t>(6,640)</t>
    <phoneticPr fontId="11"/>
  </si>
  <si>
    <t>(1)</t>
    <phoneticPr fontId="11"/>
  </si>
  <si>
    <t>[0.0]</t>
    <phoneticPr fontId="11"/>
  </si>
  <si>
    <t>[0.2]</t>
    <phoneticPr fontId="11"/>
  </si>
  <si>
    <t>[0.5]</t>
    <phoneticPr fontId="11"/>
  </si>
  <si>
    <t>[1.2]</t>
    <phoneticPr fontId="11"/>
  </si>
  <si>
    <t>[0.9]</t>
    <phoneticPr fontId="11"/>
  </si>
  <si>
    <t>(6,603)</t>
    <phoneticPr fontId="11"/>
  </si>
  <si>
    <t>(3)</t>
    <phoneticPr fontId="11"/>
  </si>
  <si>
    <t>[1.1]</t>
    <phoneticPr fontId="11"/>
  </si>
  <si>
    <t>[1.5]</t>
    <phoneticPr fontId="11"/>
  </si>
  <si>
    <t>[0.4]</t>
    <phoneticPr fontId="11"/>
  </si>
  <si>
    <t>[1.8]</t>
    <phoneticPr fontId="11"/>
  </si>
  <si>
    <t>[3.0]</t>
    <phoneticPr fontId="11"/>
  </si>
  <si>
    <t>[1.3]</t>
    <phoneticPr fontId="11"/>
  </si>
  <si>
    <t>(7,370)</t>
    <phoneticPr fontId="11"/>
  </si>
  <si>
    <t>(11)</t>
    <phoneticPr fontId="11"/>
  </si>
  <si>
    <t>[2.6]</t>
    <phoneticPr fontId="11"/>
  </si>
  <si>
    <t>[3.7]</t>
    <phoneticPr fontId="11"/>
  </si>
  <si>
    <t>(7,909)</t>
    <phoneticPr fontId="11"/>
  </si>
  <si>
    <t>[0.8]</t>
    <phoneticPr fontId="11"/>
  </si>
  <si>
    <t>[0.3]</t>
    <phoneticPr fontId="11"/>
  </si>
  <si>
    <t>[1.1]</t>
    <phoneticPr fontId="11"/>
  </si>
  <si>
    <t>[0.6]</t>
    <phoneticPr fontId="11"/>
  </si>
  <si>
    <t>［0.2］</t>
    <phoneticPr fontId="11"/>
  </si>
  <si>
    <t>(8,223)</t>
    <phoneticPr fontId="11"/>
  </si>
  <si>
    <t>(3)</t>
    <phoneticPr fontId="12"/>
  </si>
  <si>
    <t>［0.1］</t>
    <phoneticPr fontId="11"/>
  </si>
  <si>
    <t>［3.4］</t>
    <phoneticPr fontId="11"/>
  </si>
  <si>
    <t>［1.2］</t>
    <phoneticPr fontId="11"/>
  </si>
  <si>
    <t>［20.0］</t>
    <phoneticPr fontId="11"/>
  </si>
  <si>
    <t>［2.5］</t>
    <phoneticPr fontId="11"/>
  </si>
  <si>
    <t>総 数</t>
    <phoneticPr fontId="11"/>
  </si>
  <si>
    <t>(8,358)</t>
    <phoneticPr fontId="12"/>
  </si>
  <si>
    <t>(4)</t>
    <phoneticPr fontId="12"/>
  </si>
  <si>
    <t>［0.0］</t>
    <phoneticPr fontId="11"/>
  </si>
  <si>
    <t>［4.0］</t>
    <phoneticPr fontId="11"/>
  </si>
  <si>
    <t>［0.4］</t>
    <phoneticPr fontId="11"/>
  </si>
  <si>
    <t>［0.8］</t>
    <phoneticPr fontId="11"/>
  </si>
  <si>
    <t>[1.0]</t>
    <phoneticPr fontId="11"/>
  </si>
  <si>
    <t>[2.8]</t>
    <phoneticPr fontId="11"/>
  </si>
  <si>
    <t>[1.0]</t>
    <phoneticPr fontId="11"/>
  </si>
  <si>
    <t>[1.6]</t>
    <phoneticPr fontId="11"/>
  </si>
  <si>
    <t>[0.3]</t>
    <phoneticPr fontId="11"/>
  </si>
  <si>
    <t>(5,819)</t>
    <phoneticPr fontId="11"/>
  </si>
  <si>
    <t>[0.6]</t>
    <phoneticPr fontId="11"/>
  </si>
  <si>
    <t>[3.6]</t>
    <phoneticPr fontId="11"/>
  </si>
  <si>
    <t>[0.7]</t>
    <phoneticPr fontId="11"/>
  </si>
  <si>
    <t>[5.0]</t>
    <phoneticPr fontId="11"/>
  </si>
  <si>
    <t>[3.1]</t>
    <phoneticPr fontId="11"/>
  </si>
  <si>
    <t>［0.9］</t>
    <phoneticPr fontId="11"/>
  </si>
  <si>
    <t>［0.3］</t>
    <phoneticPr fontId="11"/>
  </si>
  <si>
    <t>　　２　「罰金等」は，拘留，科料及び刑の免除を含む。</t>
    <rPh sb="5" eb="7">
      <t>バッキン</t>
    </rPh>
    <rPh sb="7" eb="8">
      <t>トウ</t>
    </rPh>
    <rPh sb="11" eb="13">
      <t>コウリュウ</t>
    </rPh>
    <rPh sb="14" eb="16">
      <t>カリョウ</t>
    </rPh>
    <rPh sb="16" eb="17">
      <t>オヨ</t>
    </rPh>
    <rPh sb="18" eb="19">
      <t>ケイ</t>
    </rPh>
    <rPh sb="20" eb="22">
      <t>メンジョ</t>
    </rPh>
    <rPh sb="23" eb="24">
      <t>フク</t>
    </rPh>
    <phoneticPr fontId="2"/>
  </si>
  <si>
    <t>　　８　（　）内は，無罪人員である。</t>
    <rPh sb="7" eb="8">
      <t>ナイ</t>
    </rPh>
    <rPh sb="10" eb="12">
      <t>ムザイ</t>
    </rPh>
    <rPh sb="12" eb="14">
      <t>ジンイン</t>
    </rPh>
    <phoneticPr fontId="2"/>
  </si>
  <si>
    <t>　　４　「傷害」は，危険運転致死傷を除く刑法第２編第27章の罪をいう。</t>
    <rPh sb="5" eb="7">
      <t>ショウガイ</t>
    </rPh>
    <rPh sb="10" eb="12">
      <t>キケン</t>
    </rPh>
    <rPh sb="12" eb="14">
      <t>ウンテン</t>
    </rPh>
    <rPh sb="14" eb="17">
      <t>チシショウ</t>
    </rPh>
    <rPh sb="18" eb="19">
      <t>ノゾ</t>
    </rPh>
    <rPh sb="20" eb="22">
      <t>ケイホウ</t>
    </rPh>
    <rPh sb="22" eb="23">
      <t>ダイ</t>
    </rPh>
    <rPh sb="24" eb="25">
      <t>ヘン</t>
    </rPh>
    <rPh sb="25" eb="26">
      <t>ダイ</t>
    </rPh>
    <rPh sb="28" eb="29">
      <t>ショウ</t>
    </rPh>
    <rPh sb="30" eb="31">
      <t>ツミ</t>
    </rPh>
    <phoneticPr fontId="2"/>
  </si>
  <si>
    <t>　  ５　「強姦等」は，刑法第２編第22章の罪をいう。</t>
    <rPh sb="6" eb="8">
      <t>ゴウカン</t>
    </rPh>
    <rPh sb="8" eb="9">
      <t>トウ</t>
    </rPh>
    <rPh sb="12" eb="14">
      <t>ケイホウ</t>
    </rPh>
    <rPh sb="14" eb="15">
      <t>ダイ</t>
    </rPh>
    <rPh sb="16" eb="17">
      <t>ヘン</t>
    </rPh>
    <rPh sb="17" eb="18">
      <t>ダイ</t>
    </rPh>
    <rPh sb="20" eb="21">
      <t>ショウ</t>
    </rPh>
    <rPh sb="22" eb="23">
      <t>ツミ</t>
    </rPh>
    <phoneticPr fontId="2"/>
  </si>
  <si>
    <t>　  ６　「毀棄・隠匿」は，刑法第２編第40章の罪をいう。</t>
    <rPh sb="6" eb="8">
      <t>キキ</t>
    </rPh>
    <rPh sb="9" eb="11">
      <t>イントク</t>
    </rPh>
    <rPh sb="14" eb="16">
      <t>ケイホウ</t>
    </rPh>
    <rPh sb="16" eb="17">
      <t>ダイ</t>
    </rPh>
    <rPh sb="18" eb="19">
      <t>ヘン</t>
    </rPh>
    <rPh sb="19" eb="20">
      <t>ダイ</t>
    </rPh>
    <rPh sb="22" eb="23">
      <t>ショウ</t>
    </rPh>
    <rPh sb="24" eb="25">
      <t>ツミ</t>
    </rPh>
    <phoneticPr fontId="2"/>
  </si>
  <si>
    <t>　  ７　「税法等」は，所得税法，法人税法，相続税法，地方税法，酒税法，消費税法及び関税法の各違反をいう。</t>
    <rPh sb="46" eb="47">
      <t>カク</t>
    </rPh>
    <rPh sb="47" eb="49">
      <t>イハン</t>
    </rPh>
    <phoneticPr fontId="2"/>
  </si>
  <si>
    <t>　　２　終局処理の「その他」は，免訴・公訴棄却等である。</t>
    <rPh sb="16" eb="18">
      <t>メンソ</t>
    </rPh>
    <phoneticPr fontId="2"/>
  </si>
  <si>
    <t>①　地方・家庭裁判所</t>
    <rPh sb="2" eb="4">
      <t>チホウ</t>
    </rPh>
    <rPh sb="5" eb="7">
      <t>カテイ</t>
    </rPh>
    <rPh sb="7" eb="9">
      <t>サイバン</t>
    </rPh>
    <rPh sb="9" eb="10">
      <t>ショ</t>
    </rPh>
    <phoneticPr fontId="2"/>
  </si>
  <si>
    <t>②　簡易裁判所</t>
    <rPh sb="2" eb="4">
      <t>カンイ</t>
    </rPh>
    <rPh sb="4" eb="6">
      <t>サイバン</t>
    </rPh>
    <rPh sb="6" eb="7">
      <t>ショ</t>
    </rPh>
    <phoneticPr fontId="11"/>
  </si>
  <si>
    <t>罪             名</t>
    <phoneticPr fontId="11"/>
  </si>
  <si>
    <t>有           罪</t>
    <phoneticPr fontId="11"/>
  </si>
  <si>
    <t>注　１　司法統計年報による。</t>
  </si>
  <si>
    <t>　　２　終局処理の「その他」は，公訴棄却，管轄違い及び正式裁判請求の取下げである。</t>
    <rPh sb="21" eb="23">
      <t>カンカツ</t>
    </rPh>
    <rPh sb="23" eb="24">
      <t>チガ</t>
    </rPh>
    <rPh sb="25" eb="26">
      <t>オヨ</t>
    </rPh>
    <rPh sb="27" eb="29">
      <t>セイシキ</t>
    </rPh>
    <rPh sb="29" eb="31">
      <t>サイバン</t>
    </rPh>
    <rPh sb="31" eb="33">
      <t>セイキュウ</t>
    </rPh>
    <rPh sb="34" eb="36">
      <t>トリサ</t>
    </rPh>
    <phoneticPr fontId="11"/>
  </si>
  <si>
    <t>　　３　（　）内は，執行猶予で, 内数である。</t>
    <phoneticPr fontId="11"/>
  </si>
  <si>
    <t>　　４　［　］内は，無罪率で, 総数を100とする無罪人員の比率である。</t>
    <phoneticPr fontId="11"/>
  </si>
  <si>
    <t>　　５　「傷害」は，暴行及び凶器準備集合を含む。</t>
    <rPh sb="5" eb="7">
      <t>ショウガイ</t>
    </rPh>
    <rPh sb="10" eb="12">
      <t>ボウコウ</t>
    </rPh>
    <rPh sb="12" eb="13">
      <t>オヨ</t>
    </rPh>
    <rPh sb="14" eb="16">
      <t>キョウキ</t>
    </rPh>
    <rPh sb="16" eb="18">
      <t>ジュンビ</t>
    </rPh>
    <rPh sb="18" eb="20">
      <t>シュウゴウ</t>
    </rPh>
    <rPh sb="21" eb="22">
      <t>フク</t>
    </rPh>
    <phoneticPr fontId="11"/>
  </si>
  <si>
    <t>　　６　「過失傷害」は，過失致死及び業過を含む。</t>
    <rPh sb="5" eb="7">
      <t>カシツ</t>
    </rPh>
    <rPh sb="7" eb="9">
      <t>ショウガイ</t>
    </rPh>
    <rPh sb="12" eb="14">
      <t>カシツ</t>
    </rPh>
    <rPh sb="14" eb="16">
      <t>チシ</t>
    </rPh>
    <rPh sb="16" eb="17">
      <t>オヨ</t>
    </rPh>
    <rPh sb="18" eb="20">
      <t>ギョウカ</t>
    </rPh>
    <rPh sb="21" eb="22">
      <t>フク</t>
    </rPh>
    <phoneticPr fontId="11"/>
  </si>
  <si>
    <t>（平成11年）</t>
    <phoneticPr fontId="11"/>
  </si>
  <si>
    <t>罪             名</t>
    <phoneticPr fontId="11"/>
  </si>
  <si>
    <t>有           罪</t>
    <phoneticPr fontId="11"/>
  </si>
  <si>
    <t>拘留･科料</t>
    <rPh sb="3" eb="5">
      <t>カリョウ</t>
    </rPh>
    <phoneticPr fontId="2"/>
  </si>
  <si>
    <t>（平成12年）</t>
    <phoneticPr fontId="11"/>
  </si>
  <si>
    <t>賭博・富くじ　　　</t>
    <rPh sb="0" eb="2">
      <t>トバク</t>
    </rPh>
    <phoneticPr fontId="2"/>
  </si>
  <si>
    <t>暴力行為等処罰法</t>
    <phoneticPr fontId="2"/>
  </si>
  <si>
    <t>賭博・富くじ　　　</t>
    <phoneticPr fontId="2"/>
  </si>
  <si>
    <t>覚せい剤取締法</t>
    <phoneticPr fontId="2"/>
  </si>
  <si>
    <t>拘留･科料</t>
    <phoneticPr fontId="2"/>
  </si>
  <si>
    <t>（平成13年）</t>
    <phoneticPr fontId="11"/>
  </si>
  <si>
    <t>（平成14年）</t>
    <phoneticPr fontId="11"/>
  </si>
  <si>
    <t>（平成15年）</t>
    <phoneticPr fontId="11"/>
  </si>
  <si>
    <t>（平成16年）</t>
    <phoneticPr fontId="11"/>
  </si>
  <si>
    <t>（平成17年）</t>
    <phoneticPr fontId="11"/>
  </si>
  <si>
    <t>賭博・富くじ　　　</t>
    <phoneticPr fontId="2"/>
  </si>
  <si>
    <t>暴力行為等処罰法</t>
    <phoneticPr fontId="2"/>
  </si>
  <si>
    <t>覚せい剤取締法</t>
    <phoneticPr fontId="2"/>
  </si>
  <si>
    <t>①　地方・家庭裁判所</t>
    <rPh sb="2" eb="4">
      <t>チホウ</t>
    </rPh>
    <rPh sb="5" eb="7">
      <t>カテイ</t>
    </rPh>
    <rPh sb="7" eb="9">
      <t>サイバン</t>
    </rPh>
    <rPh sb="9" eb="10">
      <t>ショ</t>
    </rPh>
    <phoneticPr fontId="9"/>
  </si>
  <si>
    <t>②　簡易裁判所</t>
    <rPh sb="2" eb="4">
      <t>カンイ</t>
    </rPh>
    <rPh sb="4" eb="6">
      <t>サイバン</t>
    </rPh>
    <rPh sb="6" eb="7">
      <t>ショ</t>
    </rPh>
    <phoneticPr fontId="9"/>
  </si>
  <si>
    <t>拘留･科料</t>
    <phoneticPr fontId="9"/>
  </si>
  <si>
    <t>（平成18年）</t>
    <phoneticPr fontId="11"/>
  </si>
  <si>
    <t>　　２　終局処理の「その他」は，免訴，公訴棄却，管轄違い及び正式裁判請求の取下げである。</t>
    <rPh sb="16" eb="18">
      <t>メンソ</t>
    </rPh>
    <rPh sb="24" eb="26">
      <t>カンカツ</t>
    </rPh>
    <rPh sb="26" eb="27">
      <t>チガ</t>
    </rPh>
    <rPh sb="28" eb="29">
      <t>オヨ</t>
    </rPh>
    <rPh sb="30" eb="32">
      <t>セイシキ</t>
    </rPh>
    <rPh sb="32" eb="34">
      <t>サイバン</t>
    </rPh>
    <rPh sb="34" eb="36">
      <t>セイキュウ</t>
    </rPh>
    <rPh sb="37" eb="39">
      <t>トリサ</t>
    </rPh>
    <phoneticPr fontId="11"/>
  </si>
  <si>
    <t>　　３　（　）内は，執行猶予で, 内数である。</t>
    <phoneticPr fontId="11"/>
  </si>
  <si>
    <t>　　４　［　］内は，無罪率で, 総数を100とする無罪人員の比率である。</t>
    <phoneticPr fontId="11"/>
  </si>
  <si>
    <t>拘留・科料</t>
    <phoneticPr fontId="9"/>
  </si>
  <si>
    <t>（平成19年）</t>
    <phoneticPr fontId="11"/>
  </si>
  <si>
    <t>　　６　「過失傷害」は，過失致死及び自動車運転過失致死傷・業過を含む。</t>
    <rPh sb="5" eb="7">
      <t>カシツ</t>
    </rPh>
    <rPh sb="7" eb="9">
      <t>ショウガイ</t>
    </rPh>
    <rPh sb="12" eb="14">
      <t>カシツ</t>
    </rPh>
    <rPh sb="14" eb="16">
      <t>チシ</t>
    </rPh>
    <rPh sb="16" eb="17">
      <t>オヨ</t>
    </rPh>
    <rPh sb="18" eb="21">
      <t>ジドウシャ</t>
    </rPh>
    <rPh sb="21" eb="23">
      <t>ウンテン</t>
    </rPh>
    <rPh sb="23" eb="25">
      <t>カシツ</t>
    </rPh>
    <rPh sb="25" eb="28">
      <t>チシショウ</t>
    </rPh>
    <rPh sb="29" eb="31">
      <t>ギョウカ</t>
    </rPh>
    <rPh sb="32" eb="33">
      <t>フク</t>
    </rPh>
    <phoneticPr fontId="11"/>
  </si>
  <si>
    <t>拘留・科料</t>
    <phoneticPr fontId="9"/>
  </si>
  <si>
    <t>（平成20年）</t>
    <phoneticPr fontId="11"/>
  </si>
  <si>
    <t>　　２　裁判内容の「その他」は，免訴，公訴棄却，管轄違い及び正式裁判請求の取下げである。</t>
    <rPh sb="4" eb="6">
      <t>サイバン</t>
    </rPh>
    <rPh sb="6" eb="8">
      <t>ナイヨウ</t>
    </rPh>
    <rPh sb="16" eb="18">
      <t>メンソ</t>
    </rPh>
    <rPh sb="24" eb="26">
      <t>カンカツ</t>
    </rPh>
    <rPh sb="26" eb="27">
      <t>チガ</t>
    </rPh>
    <rPh sb="28" eb="29">
      <t>オヨ</t>
    </rPh>
    <rPh sb="30" eb="32">
      <t>セイシキ</t>
    </rPh>
    <rPh sb="32" eb="34">
      <t>サイバン</t>
    </rPh>
    <rPh sb="34" eb="36">
      <t>セイキュウ</t>
    </rPh>
    <rPh sb="37" eb="39">
      <t>トリサ</t>
    </rPh>
    <phoneticPr fontId="11"/>
  </si>
  <si>
    <t>　　３　（　）内は，執行猶予の人員（内数）である。</t>
    <rPh sb="15" eb="17">
      <t>ジンイン</t>
    </rPh>
    <phoneticPr fontId="11"/>
  </si>
  <si>
    <t>　　４　［　］内は，無罪率（無罪人員の比率）である。</t>
    <phoneticPr fontId="11"/>
  </si>
  <si>
    <t>　　　家庭裁判所の専属管轄である。なお，同年中に地方裁判所で処理された児童福祉法の事件はない。</t>
    <rPh sb="20" eb="21">
      <t>ドウ</t>
    </rPh>
    <rPh sb="21" eb="23">
      <t>ネンジュウ</t>
    </rPh>
    <rPh sb="24" eb="26">
      <t>チホウ</t>
    </rPh>
    <rPh sb="26" eb="29">
      <t>サイバンショ</t>
    </rPh>
    <rPh sb="30" eb="32">
      <t>ショリ</t>
    </rPh>
    <rPh sb="41" eb="43">
      <t>ジケン</t>
    </rPh>
    <phoneticPr fontId="2"/>
  </si>
  <si>
    <t>　  ７　「児童福祉法」は，平成20年12月15日までは，平成20年法律第71号による改正前の少年法及び裁判所法に基づき，</t>
    <rPh sb="6" eb="8">
      <t>ジドウ</t>
    </rPh>
    <rPh sb="8" eb="10">
      <t>フクシ</t>
    </rPh>
    <rPh sb="10" eb="11">
      <t>ホウ</t>
    </rPh>
    <rPh sb="14" eb="16">
      <t>ヘイセイ</t>
    </rPh>
    <rPh sb="18" eb="19">
      <t>ネン</t>
    </rPh>
    <rPh sb="21" eb="22">
      <t>ガツ</t>
    </rPh>
    <rPh sb="24" eb="25">
      <t>ニチ</t>
    </rPh>
    <rPh sb="29" eb="31">
      <t>ヘイセイ</t>
    </rPh>
    <rPh sb="33" eb="34">
      <t>ネン</t>
    </rPh>
    <rPh sb="34" eb="36">
      <t>ホウリツ</t>
    </rPh>
    <rPh sb="36" eb="37">
      <t>ダイ</t>
    </rPh>
    <rPh sb="39" eb="40">
      <t>ゴウ</t>
    </rPh>
    <rPh sb="43" eb="46">
      <t>カイセイマエ</t>
    </rPh>
    <rPh sb="47" eb="50">
      <t>ショウネンホウ</t>
    </rPh>
    <rPh sb="50" eb="51">
      <t>オヨ</t>
    </rPh>
    <rPh sb="52" eb="54">
      <t>サイバン</t>
    </rPh>
    <rPh sb="54" eb="55">
      <t>ショ</t>
    </rPh>
    <rPh sb="55" eb="56">
      <t>ホウ</t>
    </rPh>
    <rPh sb="57" eb="58">
      <t>モト</t>
    </rPh>
    <phoneticPr fontId="2"/>
  </si>
  <si>
    <t>総 数</t>
    <phoneticPr fontId="11"/>
  </si>
  <si>
    <t>総 数</t>
    <phoneticPr fontId="11"/>
  </si>
  <si>
    <t>総 数</t>
    <phoneticPr fontId="11"/>
  </si>
  <si>
    <t>総 数</t>
    <phoneticPr fontId="11"/>
  </si>
  <si>
    <t>総 数</t>
    <phoneticPr fontId="11"/>
  </si>
  <si>
    <t>総 数</t>
    <phoneticPr fontId="11"/>
  </si>
  <si>
    <t>覚せい剤取締法</t>
    <phoneticPr fontId="2"/>
  </si>
  <si>
    <t>　　４　［　］内は，無罪率で, 総数を100とする無罪人員の比率である。
　　５　「傷害」は，暴行及び凶器準備集合を含む。</t>
    <phoneticPr fontId="11"/>
  </si>
  <si>
    <t>　　罪　　　　　名</t>
    <phoneticPr fontId="2"/>
  </si>
  <si>
    <t>　　Ｂ</t>
    <phoneticPr fontId="2"/>
  </si>
  <si>
    <t>察付</t>
    <phoneticPr fontId="2"/>
  </si>
  <si>
    <t>殺人</t>
    <phoneticPr fontId="2"/>
  </si>
  <si>
    <t>強 盗</t>
    <phoneticPr fontId="2"/>
  </si>
  <si>
    <t>傷害</t>
    <phoneticPr fontId="2"/>
  </si>
  <si>
    <t>窃盗</t>
    <phoneticPr fontId="2"/>
  </si>
  <si>
    <t>詐欺</t>
    <phoneticPr fontId="2"/>
  </si>
  <si>
    <t>恐喝</t>
    <phoneticPr fontId="2"/>
  </si>
  <si>
    <t>放火</t>
    <phoneticPr fontId="2"/>
  </si>
  <si>
    <t>（平成22年）</t>
    <phoneticPr fontId="2"/>
  </si>
  <si>
    <t>　　５　「横領」は，遺失物等横領を含む。</t>
    <rPh sb="5" eb="7">
      <t>オウリョウ</t>
    </rPh>
    <rPh sb="10" eb="13">
      <t>イシツブツ</t>
    </rPh>
    <rPh sb="13" eb="14">
      <t>トウ</t>
    </rPh>
    <rPh sb="14" eb="16">
      <t>オウリョウ</t>
    </rPh>
    <rPh sb="17" eb="18">
      <t>フク</t>
    </rPh>
    <phoneticPr fontId="2"/>
  </si>
  <si>
    <t>　  ６　「強姦等」は，刑法第２編第22章の罪をいう。</t>
    <rPh sb="6" eb="8">
      <t>ゴウカン</t>
    </rPh>
    <rPh sb="8" eb="9">
      <t>トウ</t>
    </rPh>
    <rPh sb="12" eb="14">
      <t>ケイホウ</t>
    </rPh>
    <rPh sb="14" eb="15">
      <t>ダイ</t>
    </rPh>
    <rPh sb="16" eb="17">
      <t>ヘン</t>
    </rPh>
    <rPh sb="17" eb="18">
      <t>ダイ</t>
    </rPh>
    <rPh sb="20" eb="21">
      <t>ショウ</t>
    </rPh>
    <rPh sb="22" eb="23">
      <t>ツミ</t>
    </rPh>
    <phoneticPr fontId="2"/>
  </si>
  <si>
    <t>　  ７　「毀棄・隠匿」は，刑法第２編第40章の罪をいう。</t>
    <rPh sb="6" eb="8">
      <t>キキ</t>
    </rPh>
    <rPh sb="9" eb="11">
      <t>イントク</t>
    </rPh>
    <rPh sb="14" eb="16">
      <t>ケイホウ</t>
    </rPh>
    <rPh sb="16" eb="17">
      <t>ダイ</t>
    </rPh>
    <rPh sb="18" eb="19">
      <t>ヘン</t>
    </rPh>
    <rPh sb="19" eb="20">
      <t>ダイ</t>
    </rPh>
    <rPh sb="22" eb="23">
      <t>ショウ</t>
    </rPh>
    <rPh sb="24" eb="25">
      <t>ツミ</t>
    </rPh>
    <phoneticPr fontId="2"/>
  </si>
  <si>
    <t>　  ８　「税法等」は，所得税法，法人税法，相続税法，地方税法，酒税法，消費税法及び関税法の各違反をいう。</t>
    <rPh sb="46" eb="47">
      <t>カク</t>
    </rPh>
    <rPh sb="47" eb="49">
      <t>イハン</t>
    </rPh>
    <phoneticPr fontId="2"/>
  </si>
  <si>
    <t>　　10　（　）内は，無罪人員で，内数である。</t>
    <rPh sb="8" eb="9">
      <t>ナイ</t>
    </rPh>
    <rPh sb="11" eb="13">
      <t>ムザイ</t>
    </rPh>
    <rPh sb="13" eb="15">
      <t>ジンイン</t>
    </rPh>
    <rPh sb="17" eb="18">
      <t>ウチ</t>
    </rPh>
    <rPh sb="18" eb="19">
      <t>スウ</t>
    </rPh>
    <phoneticPr fontId="2"/>
  </si>
  <si>
    <t>　  ９　「過失傷害」は，刑法第２編第28章の罪をいう。</t>
    <rPh sb="6" eb="8">
      <t>カシツ</t>
    </rPh>
    <rPh sb="8" eb="10">
      <t>ショウガイ</t>
    </rPh>
    <rPh sb="13" eb="15">
      <t>ケイホウ</t>
    </rPh>
    <rPh sb="15" eb="16">
      <t>ダイ</t>
    </rPh>
    <rPh sb="17" eb="18">
      <t>ヘン</t>
    </rPh>
    <rPh sb="18" eb="19">
      <t>ダイ</t>
    </rPh>
    <rPh sb="21" eb="22">
      <t>ショウ</t>
    </rPh>
    <rPh sb="23" eb="24">
      <t>ツミ</t>
    </rPh>
    <phoneticPr fontId="2"/>
  </si>
  <si>
    <t>…</t>
  </si>
  <si>
    <t>有　　　　　　　　　罪　　</t>
    <phoneticPr fontId="2"/>
  </si>
  <si>
    <t>（平成23年）</t>
    <phoneticPr fontId="2"/>
  </si>
  <si>
    <t>…</t>
    <phoneticPr fontId="2"/>
  </si>
  <si>
    <t>…</t>
    <phoneticPr fontId="9"/>
  </si>
  <si>
    <t>（平成24年）</t>
    <phoneticPr fontId="2"/>
  </si>
  <si>
    <t>罪　　　　　名</t>
    <phoneticPr fontId="2"/>
  </si>
  <si>
    <t>…</t>
    <phoneticPr fontId="9"/>
  </si>
  <si>
    <t>…</t>
    <phoneticPr fontId="2"/>
  </si>
  <si>
    <t>（平成25年）</t>
    <phoneticPr fontId="2"/>
  </si>
  <si>
    <t>　　２　「罰金等」は，拘留及び科料を含む。</t>
    <rPh sb="5" eb="7">
      <t>バッキン</t>
    </rPh>
    <rPh sb="7" eb="8">
      <t>トウ</t>
    </rPh>
    <rPh sb="11" eb="13">
      <t>コウリュウ</t>
    </rPh>
    <rPh sb="13" eb="14">
      <t>オヨ</t>
    </rPh>
    <rPh sb="15" eb="17">
      <t>カリョウ</t>
    </rPh>
    <rPh sb="18" eb="19">
      <t>フク</t>
    </rPh>
    <phoneticPr fontId="2"/>
  </si>
  <si>
    <t>　　３　「その他」は，免訴，公訴棄却及び正式裁判請求の取下げである。</t>
    <rPh sb="11" eb="13">
      <t>メンソ</t>
    </rPh>
    <rPh sb="18" eb="19">
      <t>オヨ</t>
    </rPh>
    <rPh sb="20" eb="22">
      <t>セイシキ</t>
    </rPh>
    <rPh sb="22" eb="24">
      <t>サイバン</t>
    </rPh>
    <rPh sb="24" eb="26">
      <t>セイキュウ</t>
    </rPh>
    <rPh sb="27" eb="29">
      <t>トリサ</t>
    </rPh>
    <phoneticPr fontId="2"/>
  </si>
  <si>
    <t>　　３　「その他」は，公訴棄却，管轄違い及び正式裁判請求の取下げである。</t>
    <rPh sb="11" eb="13">
      <t>コウソ</t>
    </rPh>
    <rPh sb="16" eb="18">
      <t>カンカツ</t>
    </rPh>
    <rPh sb="18" eb="19">
      <t>チガ</t>
    </rPh>
    <rPh sb="20" eb="21">
      <t>オヨ</t>
    </rPh>
    <rPh sb="22" eb="24">
      <t>セイシキ</t>
    </rPh>
    <rPh sb="24" eb="26">
      <t>サイバン</t>
    </rPh>
    <rPh sb="26" eb="28">
      <t>セイキュウ</t>
    </rPh>
    <rPh sb="29" eb="31">
      <t>トリサ</t>
    </rPh>
    <phoneticPr fontId="2"/>
  </si>
  <si>
    <t>２－３－２－１表　通常第一審における終局処理人員（罪名別，裁判内容別）</t>
    <phoneticPr fontId="2"/>
  </si>
</sst>
</file>

<file path=xl/styles.xml><?xml version="1.0" encoding="utf-8"?>
<styleSheet xmlns="http://schemas.openxmlformats.org/spreadsheetml/2006/main">
  <numFmts count="16">
    <numFmt numFmtId="176" formatCode="_(* #,##0_);_(* \(#,##0\);_(* &quot;-&quot;_);_(@_)"/>
    <numFmt numFmtId="177" formatCode="0.0_ "/>
    <numFmt numFmtId="178" formatCode="#,##0.0;[Red]\-#,##0.0"/>
    <numFmt numFmtId="179" formatCode="_ * #,##0.0_ ;_ * \-#,##0.0_ ;_ * &quot;-&quot;_ ;_ @_ "/>
    <numFmt numFmtId="180" formatCode="#,##0.0_ "/>
    <numFmt numFmtId="181" formatCode="\(00\)"/>
    <numFmt numFmtId="182" formatCode="\(0\)"/>
    <numFmt numFmtId="183" formatCode="\(0.0\)"/>
    <numFmt numFmtId="184" formatCode="0_);[Red]\(0\)"/>
    <numFmt numFmtId="185" formatCode="_ * #,##0.0_ ;_ * \-#,##0.0_ ;_ * &quot;-&quot;?_ ;_ @_ "/>
    <numFmt numFmtId="186" formatCode="0.0_);[Red]\(0.0\)"/>
    <numFmt numFmtId="187" formatCode="#,##0_);\(#,##0\)"/>
    <numFmt numFmtId="188" formatCode="0_);\(0\)"/>
    <numFmt numFmtId="189" formatCode="#,##0;\-#,##0;&quot;-&quot;"/>
    <numFmt numFmtId="190" formatCode="#,##0.0"/>
    <numFmt numFmtId="191" formatCode="\(#,##0\)"/>
  </numFmts>
  <fonts count="14">
    <font>
      <sz val="14"/>
      <name val="System"/>
      <charset val="128"/>
    </font>
    <font>
      <sz val="14"/>
      <name val="System"/>
      <charset val="128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System"/>
      <charset val="128"/>
    </font>
    <font>
      <b/>
      <sz val="10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 applyAlignment="1">
      <alignment horizontal="right"/>
    </xf>
    <xf numFmtId="0" fontId="6" fillId="0" borderId="1" xfId="0" applyFont="1" applyBorder="1"/>
    <xf numFmtId="0" fontId="6" fillId="0" borderId="2" xfId="0" applyFont="1" applyBorder="1" applyAlignment="1"/>
    <xf numFmtId="0" fontId="6" fillId="0" borderId="3" xfId="0" applyFont="1" applyFill="1" applyBorder="1" applyAlignment="1">
      <alignment horizontal="distributed" vertic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0" xfId="0" applyFont="1" applyAlignment="1"/>
    <xf numFmtId="0" fontId="6" fillId="0" borderId="4" xfId="0" applyFont="1" applyBorder="1" applyAlignment="1"/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/>
    <xf numFmtId="0" fontId="6" fillId="0" borderId="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/>
    </xf>
    <xf numFmtId="0" fontId="6" fillId="0" borderId="6" xfId="0" applyFont="1" applyFill="1" applyBorder="1" applyAlignment="1">
      <alignment wrapText="1"/>
    </xf>
    <xf numFmtId="0" fontId="6" fillId="0" borderId="5" xfId="0" applyFont="1" applyFill="1" applyBorder="1" applyAlignment="1"/>
    <xf numFmtId="0" fontId="6" fillId="0" borderId="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Border="1"/>
    <xf numFmtId="0" fontId="6" fillId="0" borderId="9" xfId="0" applyFont="1" applyFill="1" applyBorder="1" applyAlignment="1">
      <alignment vertical="top"/>
    </xf>
    <xf numFmtId="0" fontId="6" fillId="0" borderId="7" xfId="0" applyFont="1" applyBorder="1"/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176" fontId="6" fillId="0" borderId="6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176" fontId="6" fillId="0" borderId="4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8" xfId="0" quotePrefix="1" applyNumberFormat="1" applyFont="1" applyFill="1" applyBorder="1" applyAlignment="1">
      <alignment horizontal="right" vertical="top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9" fontId="6" fillId="0" borderId="12" xfId="0" applyNumberFormat="1" applyFont="1" applyFill="1" applyBorder="1" applyAlignment="1">
      <alignment horizontal="right" vertical="center"/>
    </xf>
    <xf numFmtId="181" fontId="6" fillId="0" borderId="8" xfId="0" quotePrefix="1" applyNumberFormat="1" applyFont="1" applyFill="1" applyBorder="1" applyAlignment="1">
      <alignment horizontal="right" vertical="top"/>
    </xf>
    <xf numFmtId="182" fontId="6" fillId="0" borderId="8" xfId="0" quotePrefix="1" applyNumberFormat="1" applyFont="1" applyFill="1" applyBorder="1" applyAlignment="1">
      <alignment horizontal="right" vertical="top"/>
    </xf>
    <xf numFmtId="183" fontId="6" fillId="0" borderId="8" xfId="0" quotePrefix="1" applyNumberFormat="1" applyFont="1" applyFill="1" applyBorder="1" applyAlignment="1">
      <alignment horizontal="right" vertical="top"/>
    </xf>
    <xf numFmtId="181" fontId="6" fillId="0" borderId="12" xfId="0" applyNumberFormat="1" applyFont="1" applyFill="1" applyBorder="1" applyAlignment="1">
      <alignment horizontal="right" vertical="top"/>
    </xf>
    <xf numFmtId="49" fontId="6" fillId="0" borderId="8" xfId="0" applyNumberFormat="1" applyFont="1" applyFill="1" applyBorder="1" applyAlignment="1">
      <alignment horizontal="right" vertical="top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top"/>
    </xf>
    <xf numFmtId="184" fontId="6" fillId="0" borderId="12" xfId="0" applyNumberFormat="1" applyFont="1" applyFill="1" applyBorder="1" applyAlignment="1">
      <alignment horizontal="right" vertical="top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176" fontId="6" fillId="0" borderId="12" xfId="0" applyNumberFormat="1" applyFont="1" applyFill="1" applyBorder="1" applyAlignment="1">
      <alignment horizontal="right" vertical="center"/>
    </xf>
    <xf numFmtId="176" fontId="6" fillId="0" borderId="8" xfId="0" quotePrefix="1" applyNumberFormat="1" applyFont="1" applyFill="1" applyBorder="1" applyAlignment="1">
      <alignment horizontal="right" vertical="center"/>
    </xf>
    <xf numFmtId="0" fontId="6" fillId="0" borderId="13" xfId="0" applyFont="1" applyBorder="1"/>
    <xf numFmtId="0" fontId="6" fillId="0" borderId="13" xfId="0" applyFont="1" applyFill="1" applyBorder="1"/>
    <xf numFmtId="0" fontId="6" fillId="0" borderId="7" xfId="0" applyFont="1" applyFill="1" applyBorder="1" applyAlignment="1">
      <alignment horizontal="distributed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/>
    <xf numFmtId="180" fontId="6" fillId="0" borderId="4" xfId="0" applyNumberFormat="1" applyFont="1" applyBorder="1"/>
    <xf numFmtId="0" fontId="4" fillId="0" borderId="0" xfId="0" applyFont="1" applyFill="1"/>
    <xf numFmtId="0" fontId="10" fillId="0" borderId="0" xfId="0" applyFont="1" applyFill="1"/>
    <xf numFmtId="3" fontId="6" fillId="0" borderId="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8" xfId="0" quotePrefix="1" applyFont="1" applyFill="1" applyBorder="1" applyAlignment="1">
      <alignment horizontal="right" vertical="top"/>
    </xf>
    <xf numFmtId="0" fontId="6" fillId="0" borderId="7" xfId="0" quotePrefix="1" applyFont="1" applyFill="1" applyBorder="1" applyAlignment="1">
      <alignment horizontal="right" vertical="top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6" fontId="6" fillId="0" borderId="7" xfId="0" applyNumberFormat="1" applyFont="1" applyFill="1" applyBorder="1" applyAlignment="1">
      <alignment vertical="top"/>
    </xf>
    <xf numFmtId="176" fontId="6" fillId="0" borderId="7" xfId="0" quotePrefix="1" applyNumberFormat="1" applyFont="1" applyFill="1" applyBorder="1" applyAlignment="1">
      <alignment horizontal="right" vertical="top"/>
    </xf>
    <xf numFmtId="185" fontId="6" fillId="0" borderId="4" xfId="0" applyNumberFormat="1" applyFont="1" applyFill="1" applyBorder="1" applyAlignment="1">
      <alignment horizontal="right" vertical="center"/>
    </xf>
    <xf numFmtId="185" fontId="6" fillId="0" borderId="8" xfId="0" applyNumberFormat="1" applyFont="1" applyFill="1" applyBorder="1" applyAlignment="1">
      <alignment horizontal="right" vertical="top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9" xfId="0" quotePrefix="1" applyNumberFormat="1" applyFont="1" applyFill="1" applyBorder="1" applyAlignment="1">
      <alignment horizontal="right" vertical="top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85" fontId="6" fillId="0" borderId="2" xfId="0" applyNumberFormat="1" applyFont="1" applyFill="1" applyBorder="1"/>
    <xf numFmtId="185" fontId="6" fillId="0" borderId="0" xfId="0" applyNumberFormat="1" applyFont="1" applyBorder="1" applyAlignment="1">
      <alignment horizontal="center"/>
    </xf>
    <xf numFmtId="185" fontId="6" fillId="0" borderId="4" xfId="0" applyNumberFormat="1" applyFont="1" applyFill="1" applyBorder="1"/>
    <xf numFmtId="185" fontId="6" fillId="0" borderId="0" xfId="0" applyNumberFormat="1" applyFont="1"/>
    <xf numFmtId="185" fontId="6" fillId="0" borderId="8" xfId="0" applyNumberFormat="1" applyFont="1" applyFill="1" applyBorder="1"/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8" fillId="0" borderId="0" xfId="0" applyFont="1" applyAlignment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185" fontId="6" fillId="0" borderId="4" xfId="0" applyNumberFormat="1" applyFont="1" applyFill="1" applyBorder="1" applyAlignment="1">
      <alignment horizontal="left"/>
    </xf>
    <xf numFmtId="0" fontId="4" fillId="0" borderId="0" xfId="0" applyFont="1" applyAlignment="1"/>
    <xf numFmtId="180" fontId="6" fillId="0" borderId="4" xfId="0" applyNumberFormat="1" applyFont="1" applyBorder="1" applyAlignment="1">
      <alignment vertical="center"/>
    </xf>
    <xf numFmtId="186" fontId="6" fillId="0" borderId="4" xfId="0" applyNumberFormat="1" applyFont="1" applyFill="1" applyBorder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0" fontId="5" fillId="0" borderId="0" xfId="0" applyFont="1" applyFill="1" applyAlignment="1"/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85" fontId="6" fillId="0" borderId="5" xfId="0" applyNumberFormat="1" applyFont="1" applyFill="1" applyBorder="1" applyAlignment="1">
      <alignment horizontal="right" vertical="center"/>
    </xf>
    <xf numFmtId="185" fontId="6" fillId="0" borderId="9" xfId="0" applyNumberFormat="1" applyFont="1" applyFill="1" applyBorder="1" applyAlignment="1">
      <alignment horizontal="right" vertical="center"/>
    </xf>
    <xf numFmtId="185" fontId="6" fillId="0" borderId="8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85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8" fontId="6" fillId="0" borderId="5" xfId="0" applyNumberFormat="1" applyFont="1" applyFill="1" applyBorder="1" applyAlignment="1">
      <alignment vertical="center"/>
    </xf>
    <xf numFmtId="187" fontId="6" fillId="0" borderId="5" xfId="0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center" vertical="center"/>
    </xf>
    <xf numFmtId="178" fontId="6" fillId="0" borderId="7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/>
    <xf numFmtId="0" fontId="6" fillId="0" borderId="13" xfId="0" quotePrefix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wrapText="1"/>
    </xf>
    <xf numFmtId="189" fontId="6" fillId="0" borderId="1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1" xfId="0" quotePrefix="1" applyNumberFormat="1" applyFont="1" applyFill="1" applyBorder="1" applyAlignment="1">
      <alignment horizontal="right" vertical="center"/>
    </xf>
    <xf numFmtId="3" fontId="6" fillId="0" borderId="0" xfId="0" quotePrefix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189" fontId="6" fillId="0" borderId="12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/>
    </xf>
    <xf numFmtId="189" fontId="6" fillId="0" borderId="4" xfId="0" applyNumberFormat="1" applyFont="1" applyFill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187" fontId="6" fillId="0" borderId="11" xfId="0" quotePrefix="1" applyNumberFormat="1" applyFont="1" applyFill="1" applyBorder="1" applyAlignment="1">
      <alignment horizontal="right" vertical="center"/>
    </xf>
    <xf numFmtId="190" fontId="6" fillId="0" borderId="8" xfId="0" applyNumberFormat="1" applyFont="1" applyFill="1" applyBorder="1" applyAlignment="1">
      <alignment horizontal="center" vertical="center"/>
    </xf>
    <xf numFmtId="191" fontId="6" fillId="0" borderId="11" xfId="0" applyNumberFormat="1" applyFont="1" applyFill="1" applyBorder="1" applyAlignment="1">
      <alignment horizontal="right" vertical="center"/>
    </xf>
    <xf numFmtId="190" fontId="6" fillId="0" borderId="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0" fontId="10" fillId="0" borderId="13" xfId="0" applyFont="1" applyBorder="1"/>
    <xf numFmtId="191" fontId="6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76" fontId="13" fillId="0" borderId="6" xfId="0" applyNumberFormat="1" applyFont="1" applyFill="1" applyBorder="1" applyAlignment="1">
      <alignment horizontal="right" vertical="center"/>
    </xf>
    <xf numFmtId="185" fontId="13" fillId="0" borderId="6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91" fontId="13" fillId="0" borderId="5" xfId="0" applyNumberFormat="1" applyFont="1" applyFill="1" applyBorder="1" applyAlignment="1">
      <alignment horizontal="right"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185" fontId="13" fillId="0" borderId="4" xfId="0" applyNumberFormat="1" applyFont="1" applyFill="1" applyBorder="1" applyAlignment="1">
      <alignment horizontal="right" vertical="center"/>
    </xf>
    <xf numFmtId="176" fontId="13" fillId="0" borderId="4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85" fontId="13" fillId="0" borderId="5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180" fontId="13" fillId="0" borderId="4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>
      <alignment horizontal="right" vertical="center"/>
    </xf>
    <xf numFmtId="185" fontId="13" fillId="0" borderId="8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4" xfId="0" quotePrefix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3" xfId="0" quotePrefix="1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3" xfId="0" quotePrefix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7962" name="Text Box 1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7963" name="Text Box 2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7964" name="Text Box 3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7965" name="Text Box 4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7966" name="Text Box 5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7967" name="Text Box 6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7968" name="Text Box 7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7969" name="Text Box 8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7970" name="Text Box 9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7971" name="Text Box 10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7972" name="Text Box 11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7973" name="Text Box 12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5914" name="Text Box 1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5915" name="Text Box 2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5916" name="Text Box 3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5917" name="Text Box 4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5918" name="Text Box 5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5919" name="Text Box 6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5920" name="Text Box 7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5921" name="Text Box 8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5922" name="Text Box 9"/>
        <xdr:cNvSpPr txBox="1">
          <a:spLocks noChangeArrowheads="1"/>
        </xdr:cNvSpPr>
      </xdr:nvSpPr>
      <xdr:spPr bwMode="auto">
        <a:xfrm>
          <a:off x="412432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5923" name="Text Box 10"/>
        <xdr:cNvSpPr txBox="1">
          <a:spLocks noChangeArrowheads="1"/>
        </xdr:cNvSpPr>
      </xdr:nvSpPr>
      <xdr:spPr bwMode="auto">
        <a:xfrm>
          <a:off x="412432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5924" name="Text Box 11"/>
        <xdr:cNvSpPr txBox="1">
          <a:spLocks noChangeArrowheads="1"/>
        </xdr:cNvSpPr>
      </xdr:nvSpPr>
      <xdr:spPr bwMode="auto">
        <a:xfrm>
          <a:off x="5438775" y="12820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5925" name="Text Box 12"/>
        <xdr:cNvSpPr txBox="1">
          <a:spLocks noChangeArrowheads="1"/>
        </xdr:cNvSpPr>
      </xdr:nvSpPr>
      <xdr:spPr bwMode="auto">
        <a:xfrm>
          <a:off x="5438775" y="12820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4893" name="Text Box 4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4894" name="Text Box 6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4895" name="Text Box 7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4896" name="Text Box 8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4897" name="Text Box 9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4898" name="Text Box 10"/>
        <xdr:cNvSpPr txBox="1">
          <a:spLocks noChangeArrowheads="1"/>
        </xdr:cNvSpPr>
      </xdr:nvSpPr>
      <xdr:spPr bwMode="auto">
        <a:xfrm>
          <a:off x="412432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4899" name="Text Box 11"/>
        <xdr:cNvSpPr txBox="1">
          <a:spLocks noChangeArrowheads="1"/>
        </xdr:cNvSpPr>
      </xdr:nvSpPr>
      <xdr:spPr bwMode="auto">
        <a:xfrm>
          <a:off x="4124325" y="12649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4900" name="Text Box 12"/>
        <xdr:cNvSpPr txBox="1">
          <a:spLocks noChangeArrowheads="1"/>
        </xdr:cNvSpPr>
      </xdr:nvSpPr>
      <xdr:spPr bwMode="auto">
        <a:xfrm>
          <a:off x="5438775" y="12820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4901" name="Text Box 13"/>
        <xdr:cNvSpPr txBox="1">
          <a:spLocks noChangeArrowheads="1"/>
        </xdr:cNvSpPr>
      </xdr:nvSpPr>
      <xdr:spPr bwMode="auto">
        <a:xfrm>
          <a:off x="5438775" y="12820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67</xdr:row>
      <xdr:rowOff>0</xdr:rowOff>
    </xdr:from>
    <xdr:to>
      <xdr:col>9</xdr:col>
      <xdr:colOff>371475</xdr:colOff>
      <xdr:row>67</xdr:row>
      <xdr:rowOff>0</xdr:rowOff>
    </xdr:to>
    <xdr:sp macro="" textlink="">
      <xdr:nvSpPr>
        <xdr:cNvPr id="32843" name="Text Box 1"/>
        <xdr:cNvSpPr txBox="1">
          <a:spLocks noChangeArrowheads="1"/>
        </xdr:cNvSpPr>
      </xdr:nvSpPr>
      <xdr:spPr bwMode="auto">
        <a:xfrm>
          <a:off x="4124325" y="12096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67</xdr:row>
      <xdr:rowOff>0</xdr:rowOff>
    </xdr:from>
    <xdr:to>
      <xdr:col>9</xdr:col>
      <xdr:colOff>371475</xdr:colOff>
      <xdr:row>67</xdr:row>
      <xdr:rowOff>0</xdr:rowOff>
    </xdr:to>
    <xdr:sp macro="" textlink="">
      <xdr:nvSpPr>
        <xdr:cNvPr id="32844" name="Text Box 2"/>
        <xdr:cNvSpPr txBox="1">
          <a:spLocks noChangeArrowheads="1"/>
        </xdr:cNvSpPr>
      </xdr:nvSpPr>
      <xdr:spPr bwMode="auto">
        <a:xfrm>
          <a:off x="4124325" y="12096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68</xdr:row>
      <xdr:rowOff>0</xdr:rowOff>
    </xdr:from>
    <xdr:to>
      <xdr:col>11</xdr:col>
      <xdr:colOff>371475</xdr:colOff>
      <xdr:row>68</xdr:row>
      <xdr:rowOff>0</xdr:rowOff>
    </xdr:to>
    <xdr:sp macro="" textlink="">
      <xdr:nvSpPr>
        <xdr:cNvPr id="32845" name="Text Box 3"/>
        <xdr:cNvSpPr txBox="1">
          <a:spLocks noChangeArrowheads="1"/>
        </xdr:cNvSpPr>
      </xdr:nvSpPr>
      <xdr:spPr bwMode="auto">
        <a:xfrm>
          <a:off x="5438775" y="12268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68</xdr:row>
      <xdr:rowOff>0</xdr:rowOff>
    </xdr:from>
    <xdr:to>
      <xdr:col>11</xdr:col>
      <xdr:colOff>371475</xdr:colOff>
      <xdr:row>68</xdr:row>
      <xdr:rowOff>0</xdr:rowOff>
    </xdr:to>
    <xdr:sp macro="" textlink="">
      <xdr:nvSpPr>
        <xdr:cNvPr id="32846" name="Text Box 4"/>
        <xdr:cNvSpPr txBox="1">
          <a:spLocks noChangeArrowheads="1"/>
        </xdr:cNvSpPr>
      </xdr:nvSpPr>
      <xdr:spPr bwMode="auto">
        <a:xfrm>
          <a:off x="5438775" y="12268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68</xdr:row>
      <xdr:rowOff>0</xdr:rowOff>
    </xdr:from>
    <xdr:to>
      <xdr:col>9</xdr:col>
      <xdr:colOff>371475</xdr:colOff>
      <xdr:row>68</xdr:row>
      <xdr:rowOff>0</xdr:rowOff>
    </xdr:to>
    <xdr:sp macro="" textlink="">
      <xdr:nvSpPr>
        <xdr:cNvPr id="32847" name="Text Box 5"/>
        <xdr:cNvSpPr txBox="1">
          <a:spLocks noChangeArrowheads="1"/>
        </xdr:cNvSpPr>
      </xdr:nvSpPr>
      <xdr:spPr bwMode="auto">
        <a:xfrm>
          <a:off x="4124325" y="12268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68</xdr:row>
      <xdr:rowOff>0</xdr:rowOff>
    </xdr:from>
    <xdr:to>
      <xdr:col>9</xdr:col>
      <xdr:colOff>371475</xdr:colOff>
      <xdr:row>68</xdr:row>
      <xdr:rowOff>0</xdr:rowOff>
    </xdr:to>
    <xdr:sp macro="" textlink="">
      <xdr:nvSpPr>
        <xdr:cNvPr id="32848" name="Text Box 6"/>
        <xdr:cNvSpPr txBox="1">
          <a:spLocks noChangeArrowheads="1"/>
        </xdr:cNvSpPr>
      </xdr:nvSpPr>
      <xdr:spPr bwMode="auto">
        <a:xfrm>
          <a:off x="4124325" y="12268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69</xdr:row>
      <xdr:rowOff>0</xdr:rowOff>
    </xdr:from>
    <xdr:to>
      <xdr:col>11</xdr:col>
      <xdr:colOff>371475</xdr:colOff>
      <xdr:row>69</xdr:row>
      <xdr:rowOff>0</xdr:rowOff>
    </xdr:to>
    <xdr:sp macro="" textlink="">
      <xdr:nvSpPr>
        <xdr:cNvPr id="32849" name="Text Box 7"/>
        <xdr:cNvSpPr txBox="1">
          <a:spLocks noChangeArrowheads="1"/>
        </xdr:cNvSpPr>
      </xdr:nvSpPr>
      <xdr:spPr bwMode="auto">
        <a:xfrm>
          <a:off x="5438775" y="12439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69</xdr:row>
      <xdr:rowOff>0</xdr:rowOff>
    </xdr:from>
    <xdr:to>
      <xdr:col>11</xdr:col>
      <xdr:colOff>371475</xdr:colOff>
      <xdr:row>69</xdr:row>
      <xdr:rowOff>0</xdr:rowOff>
    </xdr:to>
    <xdr:sp macro="" textlink="">
      <xdr:nvSpPr>
        <xdr:cNvPr id="32850" name="Text Box 8"/>
        <xdr:cNvSpPr txBox="1">
          <a:spLocks noChangeArrowheads="1"/>
        </xdr:cNvSpPr>
      </xdr:nvSpPr>
      <xdr:spPr bwMode="auto">
        <a:xfrm>
          <a:off x="5438775" y="124396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67</xdr:row>
      <xdr:rowOff>0</xdr:rowOff>
    </xdr:from>
    <xdr:to>
      <xdr:col>8</xdr:col>
      <xdr:colOff>371475</xdr:colOff>
      <xdr:row>67</xdr:row>
      <xdr:rowOff>0</xdr:rowOff>
    </xdr:to>
    <xdr:sp macro="" textlink="">
      <xdr:nvSpPr>
        <xdr:cNvPr id="32851" name="Text Box 9"/>
        <xdr:cNvSpPr txBox="1">
          <a:spLocks noChangeArrowheads="1"/>
        </xdr:cNvSpPr>
      </xdr:nvSpPr>
      <xdr:spPr bwMode="auto">
        <a:xfrm>
          <a:off x="3533775" y="12096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67</xdr:row>
      <xdr:rowOff>0</xdr:rowOff>
    </xdr:from>
    <xdr:to>
      <xdr:col>8</xdr:col>
      <xdr:colOff>371475</xdr:colOff>
      <xdr:row>67</xdr:row>
      <xdr:rowOff>0</xdr:rowOff>
    </xdr:to>
    <xdr:sp macro="" textlink="">
      <xdr:nvSpPr>
        <xdr:cNvPr id="32852" name="Text Box 10"/>
        <xdr:cNvSpPr txBox="1">
          <a:spLocks noChangeArrowheads="1"/>
        </xdr:cNvSpPr>
      </xdr:nvSpPr>
      <xdr:spPr bwMode="auto">
        <a:xfrm>
          <a:off x="3533775" y="120967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285750</xdr:colOff>
      <xdr:row>68</xdr:row>
      <xdr:rowOff>0</xdr:rowOff>
    </xdr:from>
    <xdr:to>
      <xdr:col>10</xdr:col>
      <xdr:colOff>371475</xdr:colOff>
      <xdr:row>68</xdr:row>
      <xdr:rowOff>0</xdr:rowOff>
    </xdr:to>
    <xdr:sp macro="" textlink="">
      <xdr:nvSpPr>
        <xdr:cNvPr id="32853" name="Text Box 11"/>
        <xdr:cNvSpPr txBox="1">
          <a:spLocks noChangeArrowheads="1"/>
        </xdr:cNvSpPr>
      </xdr:nvSpPr>
      <xdr:spPr bwMode="auto">
        <a:xfrm>
          <a:off x="4714875" y="12268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285750</xdr:colOff>
      <xdr:row>68</xdr:row>
      <xdr:rowOff>0</xdr:rowOff>
    </xdr:from>
    <xdr:to>
      <xdr:col>10</xdr:col>
      <xdr:colOff>371475</xdr:colOff>
      <xdr:row>68</xdr:row>
      <xdr:rowOff>0</xdr:rowOff>
    </xdr:to>
    <xdr:sp macro="" textlink="">
      <xdr:nvSpPr>
        <xdr:cNvPr id="32854" name="Text Box 12"/>
        <xdr:cNvSpPr txBox="1">
          <a:spLocks noChangeArrowheads="1"/>
        </xdr:cNvSpPr>
      </xdr:nvSpPr>
      <xdr:spPr bwMode="auto">
        <a:xfrm>
          <a:off x="4714875" y="122682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52</xdr:row>
      <xdr:rowOff>0</xdr:rowOff>
    </xdr:from>
    <xdr:to>
      <xdr:col>11</xdr:col>
      <xdr:colOff>371475</xdr:colOff>
      <xdr:row>52</xdr:row>
      <xdr:rowOff>0</xdr:rowOff>
    </xdr:to>
    <xdr:sp macro="" textlink="">
      <xdr:nvSpPr>
        <xdr:cNvPr id="29709" name="Text Box 1"/>
        <xdr:cNvSpPr txBox="1">
          <a:spLocks noChangeArrowheads="1"/>
        </xdr:cNvSpPr>
      </xdr:nvSpPr>
      <xdr:spPr bwMode="auto">
        <a:xfrm>
          <a:off x="5314950" y="92011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52</xdr:row>
      <xdr:rowOff>0</xdr:rowOff>
    </xdr:from>
    <xdr:to>
      <xdr:col>11</xdr:col>
      <xdr:colOff>371475</xdr:colOff>
      <xdr:row>52</xdr:row>
      <xdr:rowOff>0</xdr:rowOff>
    </xdr:to>
    <xdr:sp macro="" textlink="">
      <xdr:nvSpPr>
        <xdr:cNvPr id="29710" name="Text Box 2"/>
        <xdr:cNvSpPr txBox="1">
          <a:spLocks noChangeArrowheads="1"/>
        </xdr:cNvSpPr>
      </xdr:nvSpPr>
      <xdr:spPr bwMode="auto">
        <a:xfrm>
          <a:off x="5314950" y="92011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45</xdr:row>
      <xdr:rowOff>0</xdr:rowOff>
    </xdr:from>
    <xdr:to>
      <xdr:col>10</xdr:col>
      <xdr:colOff>371475</xdr:colOff>
      <xdr:row>45</xdr:row>
      <xdr:rowOff>0</xdr:rowOff>
    </xdr:to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5086350" y="78486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285750</xdr:colOff>
      <xdr:row>45</xdr:row>
      <xdr:rowOff>0</xdr:rowOff>
    </xdr:from>
    <xdr:to>
      <xdr:col>10</xdr:col>
      <xdr:colOff>371475</xdr:colOff>
      <xdr:row>45</xdr:row>
      <xdr:rowOff>0</xdr:rowOff>
    </xdr:to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5086350" y="78486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35</xdr:row>
      <xdr:rowOff>0</xdr:rowOff>
    </xdr:from>
    <xdr:to>
      <xdr:col>8</xdr:col>
      <xdr:colOff>371475</xdr:colOff>
      <xdr:row>35</xdr:row>
      <xdr:rowOff>0</xdr:rowOff>
    </xdr:to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35</xdr:row>
      <xdr:rowOff>0</xdr:rowOff>
    </xdr:from>
    <xdr:to>
      <xdr:col>8</xdr:col>
      <xdr:colOff>371475</xdr:colOff>
      <xdr:row>35</xdr:row>
      <xdr:rowOff>0</xdr:rowOff>
    </xdr:to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35</xdr:row>
      <xdr:rowOff>0</xdr:rowOff>
    </xdr:from>
    <xdr:to>
      <xdr:col>8</xdr:col>
      <xdr:colOff>371475</xdr:colOff>
      <xdr:row>35</xdr:row>
      <xdr:rowOff>0</xdr:rowOff>
    </xdr:to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35</xdr:row>
      <xdr:rowOff>0</xdr:rowOff>
    </xdr:from>
    <xdr:to>
      <xdr:col>8</xdr:col>
      <xdr:colOff>371475</xdr:colOff>
      <xdr:row>35</xdr:row>
      <xdr:rowOff>0</xdr:rowOff>
    </xdr:to>
    <xdr:sp macro="" textlink="">
      <xdr:nvSpPr>
        <xdr:cNvPr id="15460" name="Text Box 4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35</xdr:row>
      <xdr:rowOff>0</xdr:rowOff>
    </xdr:from>
    <xdr:to>
      <xdr:col>8</xdr:col>
      <xdr:colOff>371475</xdr:colOff>
      <xdr:row>35</xdr:row>
      <xdr:rowOff>0</xdr:rowOff>
    </xdr:to>
    <xdr:sp macro="" textlink="">
      <xdr:nvSpPr>
        <xdr:cNvPr id="15461" name="Text Box 5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35</xdr:row>
      <xdr:rowOff>0</xdr:rowOff>
    </xdr:from>
    <xdr:to>
      <xdr:col>8</xdr:col>
      <xdr:colOff>371475</xdr:colOff>
      <xdr:row>35</xdr:row>
      <xdr:rowOff>0</xdr:rowOff>
    </xdr:to>
    <xdr:sp macro="" textlink="">
      <xdr:nvSpPr>
        <xdr:cNvPr id="15462" name="Text Box 6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35</xdr:row>
      <xdr:rowOff>0</xdr:rowOff>
    </xdr:from>
    <xdr:to>
      <xdr:col>8</xdr:col>
      <xdr:colOff>371475</xdr:colOff>
      <xdr:row>35</xdr:row>
      <xdr:rowOff>0</xdr:rowOff>
    </xdr:to>
    <xdr:sp macro="" textlink="">
      <xdr:nvSpPr>
        <xdr:cNvPr id="15463" name="Text Box 7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35</xdr:row>
      <xdr:rowOff>0</xdr:rowOff>
    </xdr:from>
    <xdr:to>
      <xdr:col>8</xdr:col>
      <xdr:colOff>371475</xdr:colOff>
      <xdr:row>35</xdr:row>
      <xdr:rowOff>0</xdr:rowOff>
    </xdr:to>
    <xdr:sp macro="" textlink="">
      <xdr:nvSpPr>
        <xdr:cNvPr id="15464" name="Text Box 8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45</xdr:row>
      <xdr:rowOff>76200</xdr:rowOff>
    </xdr:from>
    <xdr:to>
      <xdr:col>8</xdr:col>
      <xdr:colOff>371475</xdr:colOff>
      <xdr:row>45</xdr:row>
      <xdr:rowOff>171450</xdr:rowOff>
    </xdr:to>
    <xdr:sp macro="" textlink="">
      <xdr:nvSpPr>
        <xdr:cNvPr id="15465" name="Text Box 9"/>
        <xdr:cNvSpPr txBox="1">
          <a:spLocks noChangeArrowheads="1"/>
        </xdr:cNvSpPr>
      </xdr:nvSpPr>
      <xdr:spPr bwMode="auto">
        <a:xfrm>
          <a:off x="5029200" y="7924800"/>
          <a:ext cx="85725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48</xdr:row>
      <xdr:rowOff>66675</xdr:rowOff>
    </xdr:from>
    <xdr:to>
      <xdr:col>8</xdr:col>
      <xdr:colOff>371475</xdr:colOff>
      <xdr:row>48</xdr:row>
      <xdr:rowOff>142875</xdr:rowOff>
    </xdr:to>
    <xdr:sp macro="" textlink="">
      <xdr:nvSpPr>
        <xdr:cNvPr id="15466" name="Text Box 10"/>
        <xdr:cNvSpPr txBox="1">
          <a:spLocks noChangeArrowheads="1"/>
        </xdr:cNvSpPr>
      </xdr:nvSpPr>
      <xdr:spPr bwMode="auto">
        <a:xfrm>
          <a:off x="5029200" y="8429625"/>
          <a:ext cx="85725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76</xdr:row>
      <xdr:rowOff>0</xdr:rowOff>
    </xdr:from>
    <xdr:to>
      <xdr:col>8</xdr:col>
      <xdr:colOff>371475</xdr:colOff>
      <xdr:row>76</xdr:row>
      <xdr:rowOff>0</xdr:rowOff>
    </xdr:to>
    <xdr:sp macro="" textlink="">
      <xdr:nvSpPr>
        <xdr:cNvPr id="15467" name="Text Box 11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76</xdr:row>
      <xdr:rowOff>0</xdr:rowOff>
    </xdr:from>
    <xdr:to>
      <xdr:col>8</xdr:col>
      <xdr:colOff>371475</xdr:colOff>
      <xdr:row>76</xdr:row>
      <xdr:rowOff>0</xdr:rowOff>
    </xdr:to>
    <xdr:sp macro="" textlink="">
      <xdr:nvSpPr>
        <xdr:cNvPr id="15468" name="Text Box 12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76</xdr:row>
      <xdr:rowOff>0</xdr:rowOff>
    </xdr:from>
    <xdr:to>
      <xdr:col>8</xdr:col>
      <xdr:colOff>371475</xdr:colOff>
      <xdr:row>76</xdr:row>
      <xdr:rowOff>0</xdr:rowOff>
    </xdr:to>
    <xdr:sp macro="" textlink="">
      <xdr:nvSpPr>
        <xdr:cNvPr id="15469" name="Text Box 13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76</xdr:row>
      <xdr:rowOff>0</xdr:rowOff>
    </xdr:from>
    <xdr:to>
      <xdr:col>8</xdr:col>
      <xdr:colOff>371475</xdr:colOff>
      <xdr:row>76</xdr:row>
      <xdr:rowOff>0</xdr:rowOff>
    </xdr:to>
    <xdr:sp macro="" textlink="">
      <xdr:nvSpPr>
        <xdr:cNvPr id="15470" name="Text Box 14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76</xdr:row>
      <xdr:rowOff>0</xdr:rowOff>
    </xdr:from>
    <xdr:to>
      <xdr:col>8</xdr:col>
      <xdr:colOff>371475</xdr:colOff>
      <xdr:row>76</xdr:row>
      <xdr:rowOff>0</xdr:rowOff>
    </xdr:to>
    <xdr:sp macro="" textlink="">
      <xdr:nvSpPr>
        <xdr:cNvPr id="15471" name="Text Box 15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76</xdr:row>
      <xdr:rowOff>0</xdr:rowOff>
    </xdr:from>
    <xdr:to>
      <xdr:col>8</xdr:col>
      <xdr:colOff>371475</xdr:colOff>
      <xdr:row>76</xdr:row>
      <xdr:rowOff>0</xdr:rowOff>
    </xdr:to>
    <xdr:sp macro="" textlink="">
      <xdr:nvSpPr>
        <xdr:cNvPr id="15472" name="Text Box 16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1:O74"/>
  <sheetViews>
    <sheetView tabSelected="1"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8" width="6.625" style="4" customWidth="1"/>
    <col min="9" max="10" width="8.125" style="4" customWidth="1"/>
    <col min="11" max="11" width="9.5" style="4" customWidth="1"/>
    <col min="12" max="14" width="7.125" style="4" customWidth="1"/>
    <col min="15" max="16384" width="9" style="4"/>
  </cols>
  <sheetData>
    <row r="1" spans="2:15" ht="15" customHeight="1"/>
    <row r="2" spans="2:15" ht="15" customHeight="1">
      <c r="B2" s="213" t="s">
        <v>382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378</v>
      </c>
    </row>
    <row r="5" spans="2:15" ht="13.5" customHeight="1" thickTop="1">
      <c r="D5" s="61"/>
      <c r="E5" s="7"/>
      <c r="F5" s="8"/>
      <c r="G5" s="233" t="s">
        <v>109</v>
      </c>
      <c r="H5" s="217"/>
      <c r="I5" s="217"/>
      <c r="J5" s="217"/>
      <c r="K5" s="217"/>
      <c r="L5" s="217"/>
      <c r="M5" s="218"/>
      <c r="N5" s="219" t="s">
        <v>3</v>
      </c>
      <c r="O5" s="61"/>
    </row>
    <row r="6" spans="2:15" ht="13.5" customHeight="1">
      <c r="D6" s="11"/>
      <c r="E6" s="12"/>
      <c r="F6" s="205"/>
      <c r="G6" s="226" t="s">
        <v>11</v>
      </c>
      <c r="H6" s="223" t="s">
        <v>32</v>
      </c>
      <c r="I6" s="224"/>
      <c r="J6" s="224"/>
      <c r="K6" s="224"/>
      <c r="L6" s="225"/>
      <c r="M6" s="119"/>
      <c r="N6" s="220"/>
      <c r="O6" s="61"/>
    </row>
    <row r="7" spans="2:15" ht="24" customHeight="1">
      <c r="B7" s="215" t="s">
        <v>375</v>
      </c>
      <c r="C7" s="215"/>
      <c r="D7" s="215"/>
      <c r="E7" s="216"/>
      <c r="F7" s="206" t="s">
        <v>1</v>
      </c>
      <c r="G7" s="227"/>
      <c r="H7" s="226" t="s">
        <v>4</v>
      </c>
      <c r="I7" s="205"/>
      <c r="J7" s="212" t="s">
        <v>71</v>
      </c>
      <c r="K7" s="204" t="s">
        <v>16</v>
      </c>
      <c r="L7" s="212" t="s">
        <v>71</v>
      </c>
      <c r="M7" s="122"/>
      <c r="N7" s="220"/>
      <c r="O7" s="61"/>
    </row>
    <row r="8" spans="2:15" ht="13.5" customHeight="1">
      <c r="D8" s="11"/>
      <c r="E8" s="12"/>
      <c r="F8" s="205"/>
      <c r="G8" s="227"/>
      <c r="H8" s="227"/>
      <c r="I8" s="205" t="s">
        <v>12</v>
      </c>
      <c r="J8" s="212" t="s">
        <v>108</v>
      </c>
      <c r="K8" s="18" t="s">
        <v>111</v>
      </c>
      <c r="L8" s="212" t="s">
        <v>5</v>
      </c>
      <c r="M8" s="122" t="s">
        <v>207</v>
      </c>
      <c r="N8" s="220"/>
      <c r="O8" s="61"/>
    </row>
    <row r="9" spans="2:15" ht="13.5" customHeight="1">
      <c r="D9" s="11"/>
      <c r="E9" s="12"/>
      <c r="F9" s="124"/>
      <c r="G9" s="227"/>
      <c r="H9" s="227"/>
      <c r="I9" s="124" t="s">
        <v>118</v>
      </c>
      <c r="J9" s="124" t="s">
        <v>120</v>
      </c>
      <c r="K9" s="19" t="s">
        <v>125</v>
      </c>
      <c r="L9" s="212" t="s">
        <v>34</v>
      </c>
      <c r="M9" s="120"/>
      <c r="N9" s="220"/>
      <c r="O9" s="61"/>
    </row>
    <row r="10" spans="2:15" ht="13.5" customHeight="1">
      <c r="B10" s="24"/>
      <c r="C10" s="24"/>
      <c r="D10" s="20"/>
      <c r="E10" s="21"/>
      <c r="G10" s="228"/>
      <c r="H10" s="228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29" t="s">
        <v>7</v>
      </c>
      <c r="C11" s="229"/>
      <c r="D11" s="229"/>
      <c r="E11" s="222"/>
      <c r="F11" s="187">
        <v>59311</v>
      </c>
      <c r="G11" s="187">
        <v>5</v>
      </c>
      <c r="H11" s="187">
        <v>24</v>
      </c>
      <c r="I11" s="187">
        <v>55862</v>
      </c>
      <c r="J11" s="187">
        <v>32425</v>
      </c>
      <c r="K11" s="188">
        <v>58.044824746697223</v>
      </c>
      <c r="L11" s="187">
        <v>3219</v>
      </c>
      <c r="M11" s="187">
        <v>2616</v>
      </c>
      <c r="N11" s="189">
        <v>256</v>
      </c>
      <c r="O11" s="61"/>
    </row>
    <row r="12" spans="2:15" ht="13.5" customHeight="1">
      <c r="D12" s="208"/>
      <c r="E12" s="205"/>
      <c r="F12" s="190">
        <v>548</v>
      </c>
      <c r="G12" s="191"/>
      <c r="H12" s="191"/>
      <c r="I12" s="191"/>
      <c r="J12" s="192"/>
      <c r="K12" s="193"/>
      <c r="L12" s="194"/>
      <c r="M12" s="194"/>
      <c r="N12" s="195"/>
      <c r="O12" s="61"/>
    </row>
    <row r="13" spans="2:15" ht="13.5" customHeight="1">
      <c r="B13" s="230" t="s">
        <v>60</v>
      </c>
      <c r="C13" s="230"/>
      <c r="D13" s="230"/>
      <c r="E13" s="231"/>
      <c r="F13" s="192">
        <v>51419</v>
      </c>
      <c r="G13" s="192">
        <v>5</v>
      </c>
      <c r="H13" s="192">
        <v>24</v>
      </c>
      <c r="I13" s="192">
        <v>49911</v>
      </c>
      <c r="J13" s="192">
        <v>28442</v>
      </c>
      <c r="K13" s="196">
        <v>56.985434072649312</v>
      </c>
      <c r="L13" s="192">
        <v>2728</v>
      </c>
      <c r="M13" s="192">
        <v>1237</v>
      </c>
      <c r="N13" s="197">
        <v>128</v>
      </c>
      <c r="O13" s="61"/>
    </row>
    <row r="14" spans="2:15" ht="13.5" customHeight="1">
      <c r="C14" s="209"/>
      <c r="D14" s="209"/>
      <c r="E14" s="210"/>
      <c r="F14" s="190">
        <v>114</v>
      </c>
      <c r="G14" s="192"/>
      <c r="H14" s="192"/>
      <c r="I14" s="192"/>
      <c r="J14" s="192"/>
      <c r="K14" s="196"/>
      <c r="L14" s="192"/>
      <c r="M14" s="192"/>
      <c r="N14" s="197"/>
      <c r="O14" s="61"/>
    </row>
    <row r="15" spans="2:15" s="2" customFormat="1" ht="13.5" customHeight="1">
      <c r="D15" s="229" t="s">
        <v>8</v>
      </c>
      <c r="E15" s="222"/>
      <c r="F15" s="192">
        <v>31816</v>
      </c>
      <c r="G15" s="192">
        <v>5</v>
      </c>
      <c r="H15" s="192">
        <v>24</v>
      </c>
      <c r="I15" s="192">
        <v>30885</v>
      </c>
      <c r="J15" s="192">
        <v>17418</v>
      </c>
      <c r="K15" s="196">
        <v>56.396308887809624</v>
      </c>
      <c r="L15" s="192">
        <v>1938</v>
      </c>
      <c r="M15" s="192">
        <v>736</v>
      </c>
      <c r="N15" s="197">
        <v>86</v>
      </c>
      <c r="O15" s="3"/>
    </row>
    <row r="16" spans="2:15" ht="13.5" customHeight="1">
      <c r="D16" s="2"/>
      <c r="E16" s="208" t="s">
        <v>144</v>
      </c>
      <c r="F16" s="192">
        <v>331</v>
      </c>
      <c r="G16" s="192">
        <v>2</v>
      </c>
      <c r="H16" s="192">
        <v>6</v>
      </c>
      <c r="I16" s="192">
        <v>310</v>
      </c>
      <c r="J16" s="192">
        <v>87</v>
      </c>
      <c r="K16" s="196">
        <v>28.064516129032256</v>
      </c>
      <c r="L16" s="192">
        <v>35</v>
      </c>
      <c r="M16" s="192">
        <v>0</v>
      </c>
      <c r="N16" s="197">
        <v>9</v>
      </c>
      <c r="O16" s="61"/>
    </row>
    <row r="17" spans="4:15" ht="13.5" customHeight="1">
      <c r="D17" s="2"/>
      <c r="E17" s="208" t="s">
        <v>145</v>
      </c>
      <c r="F17" s="192">
        <v>829</v>
      </c>
      <c r="G17" s="192">
        <v>3</v>
      </c>
      <c r="H17" s="192">
        <v>17</v>
      </c>
      <c r="I17" s="192">
        <v>807</v>
      </c>
      <c r="J17" s="192">
        <v>151</v>
      </c>
      <c r="K17" s="196">
        <v>18.711276332094176</v>
      </c>
      <c r="L17" s="192">
        <v>60</v>
      </c>
      <c r="M17" s="192">
        <v>0</v>
      </c>
      <c r="N17" s="197">
        <v>2</v>
      </c>
      <c r="O17" s="61"/>
    </row>
    <row r="18" spans="4:15" ht="13.5" customHeight="1">
      <c r="D18" s="2"/>
      <c r="E18" s="208" t="s">
        <v>203</v>
      </c>
      <c r="F18" s="192">
        <v>3748</v>
      </c>
      <c r="G18" s="192">
        <v>0</v>
      </c>
      <c r="H18" s="192">
        <v>0</v>
      </c>
      <c r="I18" s="192">
        <v>3481</v>
      </c>
      <c r="J18" s="192">
        <v>2058</v>
      </c>
      <c r="K18" s="196">
        <v>59.120942257971841</v>
      </c>
      <c r="L18" s="192">
        <v>375</v>
      </c>
      <c r="M18" s="192">
        <v>244</v>
      </c>
      <c r="N18" s="197">
        <v>10</v>
      </c>
      <c r="O18" s="61"/>
    </row>
    <row r="19" spans="4:15" ht="13.5" customHeight="1">
      <c r="D19" s="2"/>
      <c r="E19" s="208" t="s">
        <v>204</v>
      </c>
      <c r="F19" s="192">
        <v>10904</v>
      </c>
      <c r="G19" s="192">
        <v>0</v>
      </c>
      <c r="H19" s="192">
        <v>0</v>
      </c>
      <c r="I19" s="192">
        <v>10641</v>
      </c>
      <c r="J19" s="192">
        <v>4505</v>
      </c>
      <c r="K19" s="196">
        <v>42.336246593365281</v>
      </c>
      <c r="L19" s="192">
        <v>669</v>
      </c>
      <c r="M19" s="192">
        <v>233</v>
      </c>
      <c r="N19" s="197">
        <v>19</v>
      </c>
      <c r="O19" s="61"/>
    </row>
    <row r="20" spans="4:15" ht="13.5" customHeight="1">
      <c r="D20" s="2"/>
      <c r="E20" s="208" t="s">
        <v>149</v>
      </c>
      <c r="F20" s="192">
        <v>4113</v>
      </c>
      <c r="G20" s="192">
        <v>0</v>
      </c>
      <c r="H20" s="192">
        <v>0</v>
      </c>
      <c r="I20" s="192">
        <v>4097</v>
      </c>
      <c r="J20" s="192">
        <v>2107</v>
      </c>
      <c r="K20" s="196">
        <v>51.427874054185985</v>
      </c>
      <c r="L20" s="192">
        <v>146</v>
      </c>
      <c r="M20" s="192">
        <v>0</v>
      </c>
      <c r="N20" s="197">
        <v>4</v>
      </c>
      <c r="O20" s="61"/>
    </row>
    <row r="21" spans="4:15" ht="13.5" customHeight="1">
      <c r="D21" s="2"/>
      <c r="E21" s="208" t="s">
        <v>147</v>
      </c>
      <c r="F21" s="192">
        <v>672</v>
      </c>
      <c r="G21" s="192">
        <v>0</v>
      </c>
      <c r="H21" s="192">
        <v>0</v>
      </c>
      <c r="I21" s="192">
        <v>662</v>
      </c>
      <c r="J21" s="192">
        <v>370</v>
      </c>
      <c r="K21" s="196">
        <v>55.891238670694868</v>
      </c>
      <c r="L21" s="192">
        <v>52</v>
      </c>
      <c r="M21" s="192">
        <v>0</v>
      </c>
      <c r="N21" s="197">
        <v>3</v>
      </c>
      <c r="O21" s="61"/>
    </row>
    <row r="22" spans="4:15" ht="13.5" customHeight="1">
      <c r="D22" s="2"/>
      <c r="E22" s="208" t="s">
        <v>168</v>
      </c>
      <c r="F22" s="192">
        <v>530</v>
      </c>
      <c r="G22" s="192">
        <v>0</v>
      </c>
      <c r="H22" s="192">
        <v>0</v>
      </c>
      <c r="I22" s="192">
        <v>502</v>
      </c>
      <c r="J22" s="192">
        <v>244</v>
      </c>
      <c r="K22" s="196">
        <v>48.605577689243027</v>
      </c>
      <c r="L22" s="192">
        <v>13</v>
      </c>
      <c r="M22" s="192">
        <v>27</v>
      </c>
      <c r="N22" s="197">
        <v>1</v>
      </c>
      <c r="O22" s="61"/>
    </row>
    <row r="23" spans="4:15" ht="13.5" customHeight="1">
      <c r="D23" s="2"/>
      <c r="E23" s="208" t="s">
        <v>15</v>
      </c>
      <c r="F23" s="192">
        <v>1747</v>
      </c>
      <c r="G23" s="192">
        <v>0</v>
      </c>
      <c r="H23" s="192">
        <v>0</v>
      </c>
      <c r="I23" s="192">
        <v>1723</v>
      </c>
      <c r="J23" s="192">
        <v>918</v>
      </c>
      <c r="K23" s="196">
        <v>53.279164248403944</v>
      </c>
      <c r="L23" s="192">
        <v>208</v>
      </c>
      <c r="M23" s="192">
        <v>14</v>
      </c>
      <c r="N23" s="197">
        <v>6</v>
      </c>
      <c r="O23" s="61"/>
    </row>
    <row r="24" spans="4:15" ht="13.5" customHeight="1">
      <c r="D24" s="2"/>
      <c r="E24" s="26" t="s">
        <v>172</v>
      </c>
      <c r="F24" s="198">
        <v>196</v>
      </c>
      <c r="G24" s="192">
        <v>0</v>
      </c>
      <c r="H24" s="191">
        <v>0</v>
      </c>
      <c r="I24" s="191">
        <v>195</v>
      </c>
      <c r="J24" s="192">
        <v>122</v>
      </c>
      <c r="K24" s="193">
        <v>62.564102564102562</v>
      </c>
      <c r="L24" s="194">
        <v>15</v>
      </c>
      <c r="M24" s="194">
        <v>0</v>
      </c>
      <c r="N24" s="199">
        <v>1</v>
      </c>
      <c r="O24" s="61"/>
    </row>
    <row r="25" spans="4:15" ht="13.5" customHeight="1">
      <c r="D25" s="2"/>
      <c r="E25" s="208" t="s">
        <v>361</v>
      </c>
      <c r="F25" s="192">
        <v>252</v>
      </c>
      <c r="G25" s="192">
        <v>0</v>
      </c>
      <c r="H25" s="192">
        <v>0</v>
      </c>
      <c r="I25" s="192">
        <v>250</v>
      </c>
      <c r="J25" s="192">
        <v>116</v>
      </c>
      <c r="K25" s="196">
        <v>46.400000000000006</v>
      </c>
      <c r="L25" s="192">
        <v>56</v>
      </c>
      <c r="M25" s="192">
        <v>0</v>
      </c>
      <c r="N25" s="197">
        <v>1</v>
      </c>
      <c r="O25" s="61"/>
    </row>
    <row r="26" spans="4:15" ht="13.5" customHeight="1">
      <c r="D26" s="2"/>
      <c r="E26" s="26" t="s">
        <v>167</v>
      </c>
      <c r="F26" s="192">
        <v>358</v>
      </c>
      <c r="G26" s="192">
        <v>0</v>
      </c>
      <c r="H26" s="192">
        <v>0</v>
      </c>
      <c r="I26" s="192">
        <v>318</v>
      </c>
      <c r="J26" s="192">
        <v>208</v>
      </c>
      <c r="K26" s="196">
        <v>65.408805031446533</v>
      </c>
      <c r="L26" s="192">
        <v>12</v>
      </c>
      <c r="M26" s="192">
        <v>39</v>
      </c>
      <c r="N26" s="197">
        <v>1</v>
      </c>
      <c r="O26" s="61"/>
    </row>
    <row r="27" spans="4:15" ht="13.5" customHeight="1">
      <c r="D27" s="2"/>
      <c r="E27" s="26" t="s">
        <v>176</v>
      </c>
      <c r="F27" s="192">
        <v>549</v>
      </c>
      <c r="G27" s="192">
        <v>0</v>
      </c>
      <c r="H27" s="192">
        <v>0</v>
      </c>
      <c r="I27" s="192">
        <v>504</v>
      </c>
      <c r="J27" s="192">
        <v>312</v>
      </c>
      <c r="K27" s="196">
        <v>61.904761904761905</v>
      </c>
      <c r="L27" s="192">
        <v>55</v>
      </c>
      <c r="M27" s="192">
        <v>44</v>
      </c>
      <c r="N27" s="197">
        <v>0</v>
      </c>
      <c r="O27" s="61"/>
    </row>
    <row r="28" spans="4:15" ht="13.5" customHeight="1">
      <c r="D28" s="2"/>
      <c r="E28" s="26" t="s">
        <v>171</v>
      </c>
      <c r="F28" s="192">
        <v>934</v>
      </c>
      <c r="G28" s="192">
        <v>0</v>
      </c>
      <c r="H28" s="192">
        <v>0</v>
      </c>
      <c r="I28" s="192">
        <v>930</v>
      </c>
      <c r="J28" s="192">
        <v>763</v>
      </c>
      <c r="K28" s="196">
        <v>82.043010752688176</v>
      </c>
      <c r="L28" s="192">
        <v>16</v>
      </c>
      <c r="M28" s="192">
        <v>1</v>
      </c>
      <c r="N28" s="197">
        <v>2</v>
      </c>
      <c r="O28" s="61"/>
    </row>
    <row r="29" spans="4:15" ht="25.5" customHeight="1">
      <c r="D29" s="2"/>
      <c r="E29" s="26" t="s">
        <v>193</v>
      </c>
      <c r="F29" s="192">
        <v>376</v>
      </c>
      <c r="G29" s="192">
        <v>0</v>
      </c>
      <c r="H29" s="192">
        <v>0</v>
      </c>
      <c r="I29" s="192">
        <v>356</v>
      </c>
      <c r="J29" s="192">
        <v>171</v>
      </c>
      <c r="K29" s="196">
        <v>48.033707865168537</v>
      </c>
      <c r="L29" s="192">
        <v>27</v>
      </c>
      <c r="M29" s="192">
        <v>19</v>
      </c>
      <c r="N29" s="197">
        <v>1</v>
      </c>
      <c r="O29" s="61"/>
    </row>
    <row r="30" spans="4:15" ht="25.5" customHeight="1">
      <c r="D30" s="2"/>
      <c r="E30" s="26" t="s">
        <v>131</v>
      </c>
      <c r="F30" s="192">
        <v>4808</v>
      </c>
      <c r="G30" s="192">
        <v>0</v>
      </c>
      <c r="H30" s="192">
        <v>0</v>
      </c>
      <c r="I30" s="192">
        <v>4686</v>
      </c>
      <c r="J30" s="192">
        <v>4370</v>
      </c>
      <c r="K30" s="196">
        <v>93.256508749466491</v>
      </c>
      <c r="L30" s="192">
        <v>75</v>
      </c>
      <c r="M30" s="192">
        <v>80</v>
      </c>
      <c r="N30" s="197">
        <v>24</v>
      </c>
      <c r="O30" s="61"/>
    </row>
    <row r="31" spans="4:15" ht="13.5" customHeight="1">
      <c r="D31" s="2"/>
      <c r="E31" s="26" t="s">
        <v>175</v>
      </c>
      <c r="F31" s="198">
        <v>105</v>
      </c>
      <c r="G31" s="192">
        <v>0</v>
      </c>
      <c r="H31" s="191">
        <v>1</v>
      </c>
      <c r="I31" s="191">
        <v>104</v>
      </c>
      <c r="J31" s="192">
        <v>44</v>
      </c>
      <c r="K31" s="193">
        <v>42.307692307692307</v>
      </c>
      <c r="L31" s="194">
        <v>0</v>
      </c>
      <c r="M31" s="194">
        <v>0</v>
      </c>
      <c r="N31" s="199">
        <v>0</v>
      </c>
      <c r="O31" s="61"/>
    </row>
    <row r="32" spans="4:15" ht="13.5" customHeight="1">
      <c r="D32" s="2"/>
      <c r="E32" s="208" t="s">
        <v>152</v>
      </c>
      <c r="F32" s="192">
        <v>1364</v>
      </c>
      <c r="G32" s="192">
        <v>0</v>
      </c>
      <c r="H32" s="192">
        <v>0</v>
      </c>
      <c r="I32" s="192">
        <v>1319</v>
      </c>
      <c r="J32" s="192">
        <v>872</v>
      </c>
      <c r="K32" s="196">
        <v>66.110689916603476</v>
      </c>
      <c r="L32" s="192">
        <v>124</v>
      </c>
      <c r="M32" s="192">
        <v>35</v>
      </c>
      <c r="N32" s="197">
        <v>2</v>
      </c>
      <c r="O32" s="61"/>
    </row>
    <row r="33" spans="4:15" ht="13.5" customHeight="1">
      <c r="D33" s="2"/>
      <c r="E33" s="208"/>
      <c r="F33" s="192"/>
      <c r="G33" s="192"/>
      <c r="H33" s="192"/>
      <c r="I33" s="192"/>
      <c r="J33" s="192"/>
      <c r="K33" s="196"/>
      <c r="L33" s="192"/>
      <c r="M33" s="192"/>
      <c r="N33" s="197"/>
      <c r="O33" s="61"/>
    </row>
    <row r="34" spans="4:15" ht="13.5" customHeight="1">
      <c r="D34" s="229" t="s">
        <v>9</v>
      </c>
      <c r="E34" s="222"/>
      <c r="F34" s="192">
        <v>19603</v>
      </c>
      <c r="G34" s="192">
        <v>0</v>
      </c>
      <c r="H34" s="192">
        <v>0</v>
      </c>
      <c r="I34" s="192">
        <v>19026</v>
      </c>
      <c r="J34" s="192">
        <v>11024</v>
      </c>
      <c r="K34" s="196">
        <v>57.941763902028796</v>
      </c>
      <c r="L34" s="192">
        <v>790</v>
      </c>
      <c r="M34" s="192">
        <v>501</v>
      </c>
      <c r="N34" s="197">
        <v>42</v>
      </c>
      <c r="O34" s="61"/>
    </row>
    <row r="35" spans="4:15" ht="13.5" customHeight="1">
      <c r="D35" s="2"/>
      <c r="E35" s="208" t="s">
        <v>162</v>
      </c>
      <c r="F35" s="192">
        <v>14</v>
      </c>
      <c r="G35" s="192">
        <v>0</v>
      </c>
      <c r="H35" s="192">
        <v>0</v>
      </c>
      <c r="I35" s="192">
        <v>13</v>
      </c>
      <c r="J35" s="192">
        <v>12</v>
      </c>
      <c r="K35" s="196">
        <v>92.307692307692307</v>
      </c>
      <c r="L35" s="192">
        <v>0</v>
      </c>
      <c r="M35" s="192">
        <v>1</v>
      </c>
      <c r="N35" s="197">
        <v>0</v>
      </c>
      <c r="O35" s="61"/>
    </row>
    <row r="36" spans="4:15" ht="13.5" customHeight="1">
      <c r="D36" s="2"/>
      <c r="E36" s="208" t="s">
        <v>154</v>
      </c>
      <c r="F36" s="192">
        <v>192</v>
      </c>
      <c r="G36" s="192">
        <v>0</v>
      </c>
      <c r="H36" s="192">
        <v>0</v>
      </c>
      <c r="I36" s="192">
        <v>157</v>
      </c>
      <c r="J36" s="192">
        <v>61</v>
      </c>
      <c r="K36" s="196">
        <v>38.853503184713375</v>
      </c>
      <c r="L36" s="192">
        <v>17</v>
      </c>
      <c r="M36" s="192">
        <v>32</v>
      </c>
      <c r="N36" s="197">
        <v>0</v>
      </c>
      <c r="O36" s="61"/>
    </row>
    <row r="37" spans="4:15" ht="27" customHeight="1">
      <c r="D37" s="2"/>
      <c r="E37" s="26" t="s">
        <v>164</v>
      </c>
      <c r="F37" s="192">
        <v>9552</v>
      </c>
      <c r="G37" s="192">
        <v>0</v>
      </c>
      <c r="H37" s="192">
        <v>0</v>
      </c>
      <c r="I37" s="192">
        <v>9536</v>
      </c>
      <c r="J37" s="192">
        <v>3720</v>
      </c>
      <c r="K37" s="196">
        <v>39.010067114093957</v>
      </c>
      <c r="L37" s="192">
        <v>449</v>
      </c>
      <c r="M37" s="192">
        <v>0</v>
      </c>
      <c r="N37" s="197">
        <v>4</v>
      </c>
      <c r="O37" s="61"/>
    </row>
    <row r="38" spans="4:15" ht="13.5" customHeight="1">
      <c r="D38" s="2"/>
      <c r="E38" s="208" t="s">
        <v>169</v>
      </c>
      <c r="F38" s="192">
        <v>729</v>
      </c>
      <c r="G38" s="192">
        <v>0</v>
      </c>
      <c r="H38" s="192">
        <v>0</v>
      </c>
      <c r="I38" s="192">
        <v>728</v>
      </c>
      <c r="J38" s="192">
        <v>602</v>
      </c>
      <c r="K38" s="196">
        <v>82.692307692307693</v>
      </c>
      <c r="L38" s="192">
        <v>24</v>
      </c>
      <c r="M38" s="192">
        <v>0</v>
      </c>
      <c r="N38" s="197">
        <v>1</v>
      </c>
      <c r="O38" s="61"/>
    </row>
    <row r="39" spans="4:15" ht="13.5" customHeight="1">
      <c r="D39" s="2"/>
      <c r="E39" s="208" t="s">
        <v>22</v>
      </c>
      <c r="F39" s="192">
        <v>203</v>
      </c>
      <c r="G39" s="192">
        <v>0</v>
      </c>
      <c r="H39" s="192">
        <v>0</v>
      </c>
      <c r="I39" s="192">
        <v>201</v>
      </c>
      <c r="J39" s="192">
        <v>120</v>
      </c>
      <c r="K39" s="196">
        <v>59.701492537313428</v>
      </c>
      <c r="L39" s="192">
        <v>9</v>
      </c>
      <c r="M39" s="192">
        <v>0</v>
      </c>
      <c r="N39" s="197">
        <v>0</v>
      </c>
      <c r="O39" s="61"/>
    </row>
    <row r="40" spans="4:15" ht="13.5" customHeight="1">
      <c r="D40" s="2"/>
      <c r="E40" s="208" t="s">
        <v>13</v>
      </c>
      <c r="F40" s="192">
        <v>67</v>
      </c>
      <c r="G40" s="192">
        <v>0</v>
      </c>
      <c r="H40" s="192">
        <v>0</v>
      </c>
      <c r="I40" s="192">
        <v>67</v>
      </c>
      <c r="J40" s="192">
        <v>21</v>
      </c>
      <c r="K40" s="196">
        <v>31.343283582089555</v>
      </c>
      <c r="L40" s="192">
        <v>0</v>
      </c>
      <c r="M40" s="192">
        <v>0</v>
      </c>
      <c r="N40" s="197">
        <v>0</v>
      </c>
      <c r="O40" s="61"/>
    </row>
    <row r="41" spans="4:15" ht="13.5" customHeight="1">
      <c r="D41" s="2"/>
      <c r="E41" s="208" t="s">
        <v>129</v>
      </c>
      <c r="F41" s="192">
        <v>181</v>
      </c>
      <c r="G41" s="192">
        <v>0</v>
      </c>
      <c r="H41" s="191">
        <v>0</v>
      </c>
      <c r="I41" s="191">
        <v>181</v>
      </c>
      <c r="J41" s="192">
        <v>103</v>
      </c>
      <c r="K41" s="193">
        <v>56.906077348066297</v>
      </c>
      <c r="L41" s="191">
        <v>7</v>
      </c>
      <c r="M41" s="191">
        <v>0</v>
      </c>
      <c r="N41" s="197">
        <v>0</v>
      </c>
      <c r="O41" s="61"/>
    </row>
    <row r="42" spans="4:15" ht="13.5" customHeight="1">
      <c r="D42" s="2"/>
      <c r="E42" s="208" t="s">
        <v>173</v>
      </c>
      <c r="F42" s="198">
        <v>190</v>
      </c>
      <c r="G42" s="192">
        <v>0</v>
      </c>
      <c r="H42" s="191">
        <v>0</v>
      </c>
      <c r="I42" s="191">
        <v>147</v>
      </c>
      <c r="J42" s="192">
        <v>133</v>
      </c>
      <c r="K42" s="193">
        <v>90.476190476190482</v>
      </c>
      <c r="L42" s="194">
        <v>2</v>
      </c>
      <c r="M42" s="194">
        <v>39</v>
      </c>
      <c r="N42" s="199">
        <v>1</v>
      </c>
      <c r="O42" s="61"/>
    </row>
    <row r="43" spans="4:15" ht="13.5" customHeight="1">
      <c r="D43" s="2"/>
      <c r="E43" s="208" t="s">
        <v>174</v>
      </c>
      <c r="F43" s="192">
        <v>245</v>
      </c>
      <c r="G43" s="192">
        <v>0</v>
      </c>
      <c r="H43" s="192">
        <v>0</v>
      </c>
      <c r="I43" s="192">
        <v>159</v>
      </c>
      <c r="J43" s="192">
        <v>148</v>
      </c>
      <c r="K43" s="196">
        <v>93.081761006289312</v>
      </c>
      <c r="L43" s="192">
        <v>1</v>
      </c>
      <c r="M43" s="192">
        <v>84</v>
      </c>
      <c r="N43" s="197">
        <v>0</v>
      </c>
      <c r="O43" s="61"/>
    </row>
    <row r="44" spans="4:15" ht="13.5" customHeight="1">
      <c r="D44" s="2"/>
      <c r="E44" s="208" t="s">
        <v>170</v>
      </c>
      <c r="F44" s="192">
        <v>72</v>
      </c>
      <c r="G44" s="192">
        <v>0</v>
      </c>
      <c r="H44" s="192">
        <v>0</v>
      </c>
      <c r="I44" s="192">
        <v>69</v>
      </c>
      <c r="J44" s="192">
        <v>58</v>
      </c>
      <c r="K44" s="196">
        <v>84.05797101449275</v>
      </c>
      <c r="L44" s="192">
        <v>2</v>
      </c>
      <c r="M44" s="192">
        <v>3</v>
      </c>
      <c r="N44" s="197">
        <v>0</v>
      </c>
      <c r="O44" s="61"/>
    </row>
    <row r="45" spans="4:15" ht="13.5" customHeight="1">
      <c r="D45" s="2"/>
      <c r="E45" s="208" t="s">
        <v>157</v>
      </c>
      <c r="F45" s="192">
        <v>477</v>
      </c>
      <c r="G45" s="192">
        <v>0</v>
      </c>
      <c r="H45" s="192">
        <v>0</v>
      </c>
      <c r="I45" s="192">
        <v>469</v>
      </c>
      <c r="J45" s="192">
        <v>446</v>
      </c>
      <c r="K45" s="196">
        <v>95.095948827292105</v>
      </c>
      <c r="L45" s="192">
        <v>0</v>
      </c>
      <c r="M45" s="192">
        <v>8</v>
      </c>
      <c r="N45" s="197">
        <v>0</v>
      </c>
      <c r="O45" s="61"/>
    </row>
    <row r="46" spans="4:15" ht="13.5" customHeight="1">
      <c r="D46" s="2"/>
      <c r="E46" s="208" t="s">
        <v>196</v>
      </c>
      <c r="F46" s="192">
        <v>5502</v>
      </c>
      <c r="G46" s="192">
        <v>0</v>
      </c>
      <c r="H46" s="192">
        <v>0</v>
      </c>
      <c r="I46" s="192">
        <v>5333</v>
      </c>
      <c r="J46" s="192">
        <v>4223</v>
      </c>
      <c r="K46" s="196">
        <v>79.186199137446096</v>
      </c>
      <c r="L46" s="192">
        <v>160</v>
      </c>
      <c r="M46" s="192">
        <v>135</v>
      </c>
      <c r="N46" s="197">
        <v>30</v>
      </c>
      <c r="O46" s="61"/>
    </row>
    <row r="47" spans="4:15" ht="13.5" customHeight="1">
      <c r="D47" s="2"/>
      <c r="E47" s="208" t="s">
        <v>128</v>
      </c>
      <c r="F47" s="192">
        <v>2179</v>
      </c>
      <c r="G47" s="192">
        <v>0</v>
      </c>
      <c r="H47" s="192">
        <v>0</v>
      </c>
      <c r="I47" s="192">
        <v>1966</v>
      </c>
      <c r="J47" s="192">
        <v>1377</v>
      </c>
      <c r="K47" s="196">
        <v>70.040691759918616</v>
      </c>
      <c r="L47" s="192">
        <v>119</v>
      </c>
      <c r="M47" s="192">
        <v>199</v>
      </c>
      <c r="N47" s="197">
        <v>6</v>
      </c>
      <c r="O47" s="61"/>
    </row>
    <row r="48" spans="4:15" ht="13.5" customHeight="1">
      <c r="D48" s="2"/>
      <c r="E48" s="208"/>
      <c r="F48" s="192"/>
      <c r="G48" s="192"/>
      <c r="H48" s="192"/>
      <c r="I48" s="192"/>
      <c r="J48" s="192"/>
      <c r="K48" s="196"/>
      <c r="L48" s="192"/>
      <c r="M48" s="192"/>
      <c r="N48" s="197"/>
      <c r="O48" s="61"/>
    </row>
    <row r="49" spans="2:15" ht="13.5" customHeight="1">
      <c r="B49" s="232" t="s">
        <v>182</v>
      </c>
      <c r="C49" s="232"/>
      <c r="D49" s="232"/>
      <c r="E49" s="222"/>
      <c r="F49" s="192">
        <v>7892</v>
      </c>
      <c r="G49" s="192" t="s">
        <v>376</v>
      </c>
      <c r="H49" s="192" t="s">
        <v>376</v>
      </c>
      <c r="I49" s="192">
        <v>5951</v>
      </c>
      <c r="J49" s="192">
        <v>3983</v>
      </c>
      <c r="K49" s="196">
        <v>66.929927743236433</v>
      </c>
      <c r="L49" s="192">
        <v>491</v>
      </c>
      <c r="M49" s="192">
        <v>1379</v>
      </c>
      <c r="N49" s="197">
        <v>128</v>
      </c>
      <c r="O49" s="61"/>
    </row>
    <row r="50" spans="2:15" ht="13.5" customHeight="1">
      <c r="C50" s="207"/>
      <c r="D50" s="207"/>
      <c r="E50" s="205"/>
      <c r="F50" s="190">
        <v>434</v>
      </c>
      <c r="G50" s="192"/>
      <c r="H50" s="191"/>
      <c r="I50" s="191"/>
      <c r="J50" s="192"/>
      <c r="K50" s="193"/>
      <c r="L50" s="191"/>
      <c r="M50" s="191"/>
      <c r="N50" s="197"/>
      <c r="O50" s="61"/>
    </row>
    <row r="51" spans="2:15" ht="13.5" customHeight="1">
      <c r="C51" s="207"/>
      <c r="D51" s="232" t="s">
        <v>183</v>
      </c>
      <c r="E51" s="222"/>
      <c r="F51" s="192">
        <v>7106</v>
      </c>
      <c r="G51" s="192" t="s">
        <v>376</v>
      </c>
      <c r="H51" s="192" t="s">
        <v>376</v>
      </c>
      <c r="I51" s="191">
        <v>5951</v>
      </c>
      <c r="J51" s="192">
        <v>3983</v>
      </c>
      <c r="K51" s="200">
        <v>66.929927743236433</v>
      </c>
      <c r="L51" s="191">
        <v>491</v>
      </c>
      <c r="M51" s="191">
        <v>1069</v>
      </c>
      <c r="N51" s="197">
        <v>80</v>
      </c>
      <c r="O51" s="61"/>
    </row>
    <row r="52" spans="2:15" ht="13.5" customHeight="1">
      <c r="C52" s="207"/>
      <c r="D52" s="207"/>
      <c r="E52" s="208" t="s">
        <v>184</v>
      </c>
      <c r="F52" s="192">
        <v>225</v>
      </c>
      <c r="G52" s="192" t="s">
        <v>376</v>
      </c>
      <c r="H52" s="192" t="s">
        <v>377</v>
      </c>
      <c r="I52" s="191">
        <v>0</v>
      </c>
      <c r="J52" s="192">
        <v>0</v>
      </c>
      <c r="K52" s="193" t="s">
        <v>369</v>
      </c>
      <c r="L52" s="191">
        <v>0</v>
      </c>
      <c r="M52" s="191">
        <v>211</v>
      </c>
      <c r="N52" s="197">
        <v>13</v>
      </c>
      <c r="O52" s="61"/>
    </row>
    <row r="53" spans="2:15" ht="13.5" customHeight="1">
      <c r="C53" s="207"/>
      <c r="D53" s="207"/>
      <c r="E53" s="208" t="s">
        <v>185</v>
      </c>
      <c r="F53" s="192">
        <v>6234</v>
      </c>
      <c r="G53" s="192" t="s">
        <v>376</v>
      </c>
      <c r="H53" s="192" t="s">
        <v>376</v>
      </c>
      <c r="I53" s="191">
        <v>5647</v>
      </c>
      <c r="J53" s="192">
        <v>3814</v>
      </c>
      <c r="K53" s="193">
        <v>67.540286877988308</v>
      </c>
      <c r="L53" s="191">
        <v>465</v>
      </c>
      <c r="M53" s="191">
        <v>558</v>
      </c>
      <c r="N53" s="197">
        <v>29</v>
      </c>
      <c r="O53" s="61"/>
    </row>
    <row r="54" spans="2:15" ht="13.5" customHeight="1">
      <c r="C54" s="207"/>
      <c r="D54" s="207"/>
      <c r="E54" s="208" t="s">
        <v>168</v>
      </c>
      <c r="F54" s="192">
        <v>174</v>
      </c>
      <c r="G54" s="192" t="s">
        <v>376</v>
      </c>
      <c r="H54" s="192" t="s">
        <v>376</v>
      </c>
      <c r="I54" s="191">
        <v>117</v>
      </c>
      <c r="J54" s="192">
        <v>52</v>
      </c>
      <c r="K54" s="193">
        <v>44.444444444444443</v>
      </c>
      <c r="L54" s="191">
        <v>7</v>
      </c>
      <c r="M54" s="191">
        <v>57</v>
      </c>
      <c r="N54" s="197">
        <v>0</v>
      </c>
      <c r="O54" s="61"/>
    </row>
    <row r="55" spans="2:15" ht="13.5" customHeight="1">
      <c r="B55" s="61"/>
      <c r="C55" s="61"/>
      <c r="D55" s="3"/>
      <c r="E55" s="208" t="s">
        <v>186</v>
      </c>
      <c r="F55" s="198">
        <v>3</v>
      </c>
      <c r="G55" s="192" t="s">
        <v>376</v>
      </c>
      <c r="H55" s="192" t="s">
        <v>376</v>
      </c>
      <c r="I55" s="191">
        <v>3</v>
      </c>
      <c r="J55" s="192">
        <v>2</v>
      </c>
      <c r="K55" s="193">
        <v>66.666666666666657</v>
      </c>
      <c r="L55" s="191">
        <v>0</v>
      </c>
      <c r="M55" s="194">
        <v>0</v>
      </c>
      <c r="N55" s="199">
        <v>0</v>
      </c>
      <c r="O55" s="61"/>
    </row>
    <row r="56" spans="2:15" ht="13.5" customHeight="1">
      <c r="B56" s="61"/>
      <c r="C56" s="61"/>
      <c r="D56" s="3"/>
      <c r="E56" s="208" t="s">
        <v>187</v>
      </c>
      <c r="F56" s="198">
        <v>234</v>
      </c>
      <c r="G56" s="192" t="s">
        <v>376</v>
      </c>
      <c r="H56" s="192" t="s">
        <v>376</v>
      </c>
      <c r="I56" s="191">
        <v>184</v>
      </c>
      <c r="J56" s="192">
        <v>115</v>
      </c>
      <c r="K56" s="193">
        <v>62.5</v>
      </c>
      <c r="L56" s="191">
        <v>19</v>
      </c>
      <c r="M56" s="194">
        <v>50</v>
      </c>
      <c r="N56" s="199">
        <v>0</v>
      </c>
      <c r="O56" s="61"/>
    </row>
    <row r="57" spans="2:15" ht="13.5" customHeight="1">
      <c r="B57" s="61"/>
      <c r="C57" s="61"/>
      <c r="D57" s="3"/>
      <c r="E57" s="208" t="s">
        <v>130</v>
      </c>
      <c r="F57" s="198">
        <v>116</v>
      </c>
      <c r="G57" s="192" t="s">
        <v>376</v>
      </c>
      <c r="H57" s="192" t="s">
        <v>376</v>
      </c>
      <c r="I57" s="191">
        <v>0</v>
      </c>
      <c r="J57" s="192">
        <v>0</v>
      </c>
      <c r="K57" s="193" t="s">
        <v>369</v>
      </c>
      <c r="L57" s="191">
        <v>0</v>
      </c>
      <c r="M57" s="194">
        <v>83</v>
      </c>
      <c r="N57" s="199">
        <v>30</v>
      </c>
      <c r="O57" s="61"/>
    </row>
    <row r="58" spans="2:15" ht="13.5" customHeight="1">
      <c r="B58" s="61"/>
      <c r="C58" s="61"/>
      <c r="D58" s="3"/>
      <c r="E58" s="208" t="s">
        <v>128</v>
      </c>
      <c r="F58" s="198">
        <v>120</v>
      </c>
      <c r="G58" s="192" t="s">
        <v>376</v>
      </c>
      <c r="H58" s="192" t="s">
        <v>376</v>
      </c>
      <c r="I58" s="191">
        <v>0</v>
      </c>
      <c r="J58" s="192">
        <v>0</v>
      </c>
      <c r="K58" s="193" t="s">
        <v>369</v>
      </c>
      <c r="L58" s="191">
        <v>0</v>
      </c>
      <c r="M58" s="194">
        <v>110</v>
      </c>
      <c r="N58" s="199">
        <v>8</v>
      </c>
      <c r="O58" s="61"/>
    </row>
    <row r="59" spans="2:15" ht="13.5" customHeight="1">
      <c r="B59" s="61"/>
      <c r="C59" s="61"/>
      <c r="D59" s="3"/>
      <c r="E59" s="208"/>
      <c r="F59" s="198"/>
      <c r="G59" s="192"/>
      <c r="H59" s="191"/>
      <c r="I59" s="191"/>
      <c r="J59" s="192"/>
      <c r="K59" s="193"/>
      <c r="L59" s="194"/>
      <c r="M59" s="194"/>
      <c r="N59" s="199"/>
      <c r="O59" s="61"/>
    </row>
    <row r="60" spans="2:15" ht="13.5" customHeight="1">
      <c r="B60" s="61"/>
      <c r="C60" s="61"/>
      <c r="D60" s="229" t="s">
        <v>188</v>
      </c>
      <c r="E60" s="222"/>
      <c r="F60" s="198">
        <v>786</v>
      </c>
      <c r="G60" s="192" t="s">
        <v>376</v>
      </c>
      <c r="H60" s="192" t="s">
        <v>376</v>
      </c>
      <c r="I60" s="191">
        <v>0</v>
      </c>
      <c r="J60" s="191">
        <v>0</v>
      </c>
      <c r="K60" s="193" t="s">
        <v>369</v>
      </c>
      <c r="L60" s="194">
        <v>0</v>
      </c>
      <c r="M60" s="194">
        <v>310</v>
      </c>
      <c r="N60" s="199">
        <v>48</v>
      </c>
      <c r="O60" s="61"/>
    </row>
    <row r="61" spans="2:15" ht="13.5" customHeight="1">
      <c r="B61" s="61"/>
      <c r="C61" s="61"/>
      <c r="D61" s="3"/>
      <c r="E61" s="208" t="s">
        <v>189</v>
      </c>
      <c r="F61" s="198">
        <v>3</v>
      </c>
      <c r="G61" s="192" t="s">
        <v>376</v>
      </c>
      <c r="H61" s="192" t="s">
        <v>376</v>
      </c>
      <c r="I61" s="191">
        <v>0</v>
      </c>
      <c r="J61" s="192">
        <v>0</v>
      </c>
      <c r="K61" s="193" t="s">
        <v>369</v>
      </c>
      <c r="L61" s="194">
        <v>0</v>
      </c>
      <c r="M61" s="194">
        <v>2</v>
      </c>
      <c r="N61" s="199">
        <v>1</v>
      </c>
      <c r="O61" s="61"/>
    </row>
    <row r="62" spans="2:15" ht="13.5" customHeight="1">
      <c r="B62" s="61"/>
      <c r="C62" s="61"/>
      <c r="D62" s="3"/>
      <c r="E62" s="208" t="s">
        <v>190</v>
      </c>
      <c r="F62" s="198">
        <v>46</v>
      </c>
      <c r="G62" s="192" t="s">
        <v>376</v>
      </c>
      <c r="H62" s="192" t="s">
        <v>376</v>
      </c>
      <c r="I62" s="191">
        <v>0</v>
      </c>
      <c r="J62" s="192">
        <v>0</v>
      </c>
      <c r="K62" s="193" t="s">
        <v>369</v>
      </c>
      <c r="L62" s="194">
        <v>0</v>
      </c>
      <c r="M62" s="194">
        <v>43</v>
      </c>
      <c r="N62" s="199">
        <v>3</v>
      </c>
      <c r="O62" s="61"/>
    </row>
    <row r="63" spans="2:15" ht="13.5" customHeight="1">
      <c r="B63" s="61"/>
      <c r="C63" s="61"/>
      <c r="D63" s="3"/>
      <c r="E63" s="208" t="s">
        <v>191</v>
      </c>
      <c r="F63" s="198">
        <v>546</v>
      </c>
      <c r="G63" s="192" t="s">
        <v>376</v>
      </c>
      <c r="H63" s="192" t="s">
        <v>376</v>
      </c>
      <c r="I63" s="191">
        <v>0</v>
      </c>
      <c r="J63" s="192">
        <v>0</v>
      </c>
      <c r="K63" s="193" t="s">
        <v>369</v>
      </c>
      <c r="L63" s="194">
        <v>0</v>
      </c>
      <c r="M63" s="194">
        <v>105</v>
      </c>
      <c r="N63" s="199">
        <v>14</v>
      </c>
      <c r="O63" s="61"/>
    </row>
    <row r="64" spans="2:15" ht="13.5" customHeight="1">
      <c r="B64" s="24"/>
      <c r="C64" s="24"/>
      <c r="D64" s="27" t="s">
        <v>10</v>
      </c>
      <c r="E64" s="66" t="s">
        <v>128</v>
      </c>
      <c r="F64" s="201">
        <v>191</v>
      </c>
      <c r="G64" s="201" t="s">
        <v>376</v>
      </c>
      <c r="H64" s="201" t="s">
        <v>376</v>
      </c>
      <c r="I64" s="201">
        <v>0</v>
      </c>
      <c r="J64" s="201">
        <v>0</v>
      </c>
      <c r="K64" s="202" t="s">
        <v>369</v>
      </c>
      <c r="L64" s="201">
        <v>0</v>
      </c>
      <c r="M64" s="201">
        <v>160</v>
      </c>
      <c r="N64" s="203">
        <v>30</v>
      </c>
      <c r="O64" s="61"/>
    </row>
    <row r="65" spans="2:15" ht="13.5" customHeight="1">
      <c r="B65" s="46" t="s">
        <v>177</v>
      </c>
      <c r="E65" s="46"/>
      <c r="F65" s="2"/>
      <c r="G65" s="2"/>
      <c r="H65" s="2"/>
      <c r="I65" s="2"/>
      <c r="J65" s="2"/>
      <c r="K65" s="2"/>
      <c r="L65" s="2"/>
      <c r="M65" s="2"/>
      <c r="N65" s="2"/>
    </row>
    <row r="66" spans="2:15" ht="13.5" customHeight="1">
      <c r="B66" s="211" t="s">
        <v>379</v>
      </c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2:15" ht="13.5" customHeight="1">
      <c r="B67" s="1" t="s">
        <v>380</v>
      </c>
      <c r="E67" s="1"/>
      <c r="F67" s="2"/>
      <c r="G67" s="2"/>
      <c r="H67" s="2"/>
      <c r="I67" s="2"/>
      <c r="J67" s="2"/>
      <c r="K67" s="2"/>
      <c r="L67" s="2"/>
      <c r="M67" s="2"/>
      <c r="N67" s="2"/>
    </row>
    <row r="68" spans="2:15" ht="13.5" customHeight="1">
      <c r="B68" s="47" t="s">
        <v>294</v>
      </c>
      <c r="E68" s="1"/>
      <c r="F68" s="2"/>
      <c r="G68" s="2"/>
      <c r="H68" s="2"/>
      <c r="I68" s="2"/>
      <c r="J68" s="2"/>
      <c r="K68" s="2"/>
      <c r="L68" s="2"/>
      <c r="M68" s="2"/>
      <c r="N68" s="2"/>
    </row>
    <row r="69" spans="2:15" ht="13.5" customHeight="1">
      <c r="B69" s="47" t="s">
        <v>363</v>
      </c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2:15" ht="13.5" customHeight="1">
      <c r="B70" s="46" t="s">
        <v>364</v>
      </c>
      <c r="E70" s="1"/>
      <c r="F70" s="3"/>
      <c r="G70" s="3"/>
      <c r="H70" s="3"/>
      <c r="I70" s="3"/>
      <c r="J70" s="3"/>
      <c r="K70" s="3"/>
      <c r="L70" s="3"/>
      <c r="M70" s="3"/>
      <c r="N70" s="2"/>
    </row>
    <row r="71" spans="2:15" s="3" customFormat="1" ht="13.5" customHeight="1">
      <c r="B71" s="46" t="s">
        <v>365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2:15" s="3" customFormat="1" ht="13.5" customHeight="1">
      <c r="B72" s="46" t="s">
        <v>366</v>
      </c>
    </row>
    <row r="73" spans="2:15" s="3" customFormat="1" ht="13.5" customHeight="1">
      <c r="B73" s="46" t="s">
        <v>368</v>
      </c>
    </row>
    <row r="74" spans="2:15" ht="13.5" customHeight="1">
      <c r="B74" s="1" t="s">
        <v>367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13">
    <mergeCell ref="G5:M5"/>
    <mergeCell ref="N5:N9"/>
    <mergeCell ref="G6:G10"/>
    <mergeCell ref="H6:L6"/>
    <mergeCell ref="B7:E7"/>
    <mergeCell ref="H7:H10"/>
    <mergeCell ref="D60:E60"/>
    <mergeCell ref="B11:E11"/>
    <mergeCell ref="B13:E13"/>
    <mergeCell ref="D15:E15"/>
    <mergeCell ref="D34:E34"/>
    <mergeCell ref="B49:E49"/>
    <mergeCell ref="D51:E51"/>
  </mergeCells>
  <phoneticPr fontId="9"/>
  <printOptions gridLinesSet="0"/>
  <pageMargins left="0.59055118110236227" right="0.19685039370078741" top="0.78740157480314965" bottom="0.19685039370078741" header="0.51181102362204722" footer="0.51181102362204722"/>
  <pageSetup paperSize="9" scale="75" orientation="portrait" verticalDpi="4294967292" r:id="rId1"/>
  <headerFooter alignWithMargins="0">
    <oddHeader>&amp;R&amp;"ＭＳ 明朝,標準"&amp;10&amp;A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O74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8" width="6.625" style="4" customWidth="1"/>
    <col min="9" max="10" width="8.125" style="4" customWidth="1"/>
    <col min="11" max="11" width="9.5" style="4" customWidth="1"/>
    <col min="12" max="14" width="7.125" style="4" customWidth="1"/>
    <col min="15" max="16384" width="9" style="4"/>
  </cols>
  <sheetData>
    <row r="1" spans="2:15" ht="15" customHeight="1"/>
    <row r="2" spans="2:15" ht="1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374</v>
      </c>
    </row>
    <row r="5" spans="2:15" ht="13.5" customHeight="1" thickTop="1">
      <c r="D5" s="61"/>
      <c r="E5" s="7"/>
      <c r="F5" s="8"/>
      <c r="G5" s="233" t="s">
        <v>370</v>
      </c>
      <c r="H5" s="217"/>
      <c r="I5" s="217"/>
      <c r="J5" s="217"/>
      <c r="K5" s="217"/>
      <c r="L5" s="217"/>
      <c r="M5" s="218"/>
      <c r="N5" s="219" t="s">
        <v>3</v>
      </c>
      <c r="O5" s="61"/>
    </row>
    <row r="6" spans="2:15" ht="13.5" customHeight="1">
      <c r="D6" s="11"/>
      <c r="E6" s="12"/>
      <c r="F6" s="13"/>
      <c r="G6" s="226" t="s">
        <v>11</v>
      </c>
      <c r="H6" s="223" t="s">
        <v>32</v>
      </c>
      <c r="I6" s="224"/>
      <c r="J6" s="224"/>
      <c r="K6" s="224"/>
      <c r="L6" s="225"/>
      <c r="M6" s="119"/>
      <c r="N6" s="220"/>
      <c r="O6" s="61"/>
    </row>
    <row r="7" spans="2:15" ht="24" customHeight="1">
      <c r="B7" s="215" t="s">
        <v>375</v>
      </c>
      <c r="C7" s="215"/>
      <c r="D7" s="215"/>
      <c r="E7" s="216"/>
      <c r="F7" s="15" t="s">
        <v>1</v>
      </c>
      <c r="G7" s="227"/>
      <c r="H7" s="226" t="s">
        <v>4</v>
      </c>
      <c r="I7" s="13"/>
      <c r="J7" s="16" t="s">
        <v>71</v>
      </c>
      <c r="K7" s="204" t="s">
        <v>16</v>
      </c>
      <c r="L7" s="16" t="s">
        <v>72</v>
      </c>
      <c r="M7" s="122"/>
      <c r="N7" s="220"/>
      <c r="O7" s="61"/>
    </row>
    <row r="8" spans="2:15" ht="13.5" customHeight="1">
      <c r="D8" s="11"/>
      <c r="E8" s="12"/>
      <c r="F8" s="13"/>
      <c r="G8" s="227"/>
      <c r="H8" s="227"/>
      <c r="I8" s="13" t="s">
        <v>12</v>
      </c>
      <c r="J8" s="16" t="s">
        <v>108</v>
      </c>
      <c r="K8" s="18" t="s">
        <v>353</v>
      </c>
      <c r="L8" s="16" t="s">
        <v>5</v>
      </c>
      <c r="M8" s="122" t="s">
        <v>207</v>
      </c>
      <c r="N8" s="220"/>
      <c r="O8" s="61"/>
    </row>
    <row r="9" spans="2:15" ht="13.5" customHeight="1">
      <c r="D9" s="11"/>
      <c r="E9" s="12"/>
      <c r="F9" s="124"/>
      <c r="G9" s="227"/>
      <c r="H9" s="227"/>
      <c r="I9" s="124" t="s">
        <v>118</v>
      </c>
      <c r="J9" s="124" t="s">
        <v>120</v>
      </c>
      <c r="K9" s="19" t="s">
        <v>125</v>
      </c>
      <c r="L9" s="16" t="s">
        <v>354</v>
      </c>
      <c r="M9" s="120"/>
      <c r="N9" s="220"/>
      <c r="O9" s="61"/>
    </row>
    <row r="10" spans="2:15" ht="13.5" customHeight="1">
      <c r="B10" s="24"/>
      <c r="C10" s="24"/>
      <c r="D10" s="20"/>
      <c r="E10" s="21"/>
      <c r="G10" s="228"/>
      <c r="H10" s="228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29" t="s">
        <v>7</v>
      </c>
      <c r="C11" s="229"/>
      <c r="D11" s="229"/>
      <c r="E11" s="222"/>
      <c r="F11" s="187">
        <v>64034</v>
      </c>
      <c r="G11" s="187">
        <v>3</v>
      </c>
      <c r="H11" s="187">
        <v>39</v>
      </c>
      <c r="I11" s="187">
        <v>60808</v>
      </c>
      <c r="J11" s="187">
        <v>35514</v>
      </c>
      <c r="K11" s="188">
        <v>58.403499539534273</v>
      </c>
      <c r="L11" s="187">
        <v>3282</v>
      </c>
      <c r="M11" s="187">
        <v>2744</v>
      </c>
      <c r="N11" s="189">
        <v>350</v>
      </c>
      <c r="O11" s="61"/>
    </row>
    <row r="12" spans="2:15" ht="13.5" customHeight="1">
      <c r="D12" s="25"/>
      <c r="E12" s="13"/>
      <c r="F12" s="190">
        <v>90</v>
      </c>
      <c r="G12" s="191"/>
      <c r="H12" s="191"/>
      <c r="I12" s="191"/>
      <c r="J12" s="192"/>
      <c r="K12" s="193"/>
      <c r="L12" s="194"/>
      <c r="M12" s="194"/>
      <c r="N12" s="195"/>
      <c r="O12" s="61"/>
    </row>
    <row r="13" spans="2:15" ht="13.5" customHeight="1">
      <c r="B13" s="230" t="s">
        <v>60</v>
      </c>
      <c r="C13" s="230"/>
      <c r="D13" s="230"/>
      <c r="E13" s="231"/>
      <c r="F13" s="192">
        <v>55924</v>
      </c>
      <c r="G13" s="192">
        <v>3</v>
      </c>
      <c r="H13" s="192">
        <v>39</v>
      </c>
      <c r="I13" s="192">
        <v>54467</v>
      </c>
      <c r="J13" s="192">
        <v>31302</v>
      </c>
      <c r="K13" s="196">
        <v>57.469660528393341</v>
      </c>
      <c r="L13" s="192">
        <v>2826</v>
      </c>
      <c r="M13" s="192">
        <v>1158</v>
      </c>
      <c r="N13" s="197">
        <v>174</v>
      </c>
      <c r="O13" s="61"/>
    </row>
    <row r="14" spans="2:15" ht="13.5" customHeight="1">
      <c r="C14" s="144"/>
      <c r="D14" s="144"/>
      <c r="E14" s="145"/>
      <c r="F14" s="190">
        <v>83</v>
      </c>
      <c r="G14" s="192"/>
      <c r="H14" s="192"/>
      <c r="I14" s="192"/>
      <c r="J14" s="192"/>
      <c r="K14" s="196"/>
      <c r="L14" s="192"/>
      <c r="M14" s="192"/>
      <c r="N14" s="197"/>
      <c r="O14" s="61"/>
    </row>
    <row r="15" spans="2:15" s="2" customFormat="1" ht="13.5" customHeight="1">
      <c r="D15" s="229" t="s">
        <v>8</v>
      </c>
      <c r="E15" s="222"/>
      <c r="F15" s="192">
        <v>34147</v>
      </c>
      <c r="G15" s="192">
        <v>3</v>
      </c>
      <c r="H15" s="192">
        <v>39</v>
      </c>
      <c r="I15" s="192">
        <v>33307</v>
      </c>
      <c r="J15" s="192">
        <v>18767</v>
      </c>
      <c r="K15" s="196">
        <v>56.345512955234632</v>
      </c>
      <c r="L15" s="192">
        <v>2014</v>
      </c>
      <c r="M15" s="192">
        <v>639</v>
      </c>
      <c r="N15" s="197">
        <v>108</v>
      </c>
      <c r="O15" s="3"/>
    </row>
    <row r="16" spans="2:15" ht="13.5" customHeight="1">
      <c r="D16" s="2"/>
      <c r="E16" s="25" t="s">
        <v>355</v>
      </c>
      <c r="F16" s="192">
        <v>355</v>
      </c>
      <c r="G16" s="192">
        <v>2</v>
      </c>
      <c r="H16" s="192">
        <v>20</v>
      </c>
      <c r="I16" s="192">
        <v>328</v>
      </c>
      <c r="J16" s="192">
        <v>80</v>
      </c>
      <c r="K16" s="196">
        <v>24.390243902439025</v>
      </c>
      <c r="L16" s="192">
        <v>20</v>
      </c>
      <c r="M16" s="192">
        <v>0</v>
      </c>
      <c r="N16" s="197">
        <v>3</v>
      </c>
      <c r="O16" s="61"/>
    </row>
    <row r="17" spans="4:15" ht="13.5" customHeight="1">
      <c r="D17" s="2"/>
      <c r="E17" s="25" t="s">
        <v>356</v>
      </c>
      <c r="F17" s="192">
        <v>932</v>
      </c>
      <c r="G17" s="192">
        <v>1</v>
      </c>
      <c r="H17" s="192">
        <v>19</v>
      </c>
      <c r="I17" s="192">
        <v>908</v>
      </c>
      <c r="J17" s="192">
        <v>149</v>
      </c>
      <c r="K17" s="196">
        <v>16.409691629955947</v>
      </c>
      <c r="L17" s="192">
        <v>73</v>
      </c>
      <c r="M17" s="192">
        <v>0</v>
      </c>
      <c r="N17" s="197">
        <v>3</v>
      </c>
      <c r="O17" s="61"/>
    </row>
    <row r="18" spans="4:15" ht="13.5" customHeight="1">
      <c r="D18" s="2"/>
      <c r="E18" s="25" t="s">
        <v>357</v>
      </c>
      <c r="F18" s="192">
        <v>3947</v>
      </c>
      <c r="G18" s="192">
        <v>0</v>
      </c>
      <c r="H18" s="192">
        <v>0</v>
      </c>
      <c r="I18" s="192">
        <v>3700</v>
      </c>
      <c r="J18" s="192">
        <v>2132</v>
      </c>
      <c r="K18" s="196">
        <v>57.621621621621621</v>
      </c>
      <c r="L18" s="192">
        <v>328</v>
      </c>
      <c r="M18" s="192">
        <v>219</v>
      </c>
      <c r="N18" s="197">
        <v>18</v>
      </c>
      <c r="O18" s="61"/>
    </row>
    <row r="19" spans="4:15" ht="13.5" customHeight="1">
      <c r="D19" s="2"/>
      <c r="E19" s="25" t="s">
        <v>358</v>
      </c>
      <c r="F19" s="192">
        <v>11937</v>
      </c>
      <c r="G19" s="192">
        <v>0</v>
      </c>
      <c r="H19" s="192">
        <v>0</v>
      </c>
      <c r="I19" s="192">
        <v>11719</v>
      </c>
      <c r="J19" s="192">
        <v>5030</v>
      </c>
      <c r="K19" s="196">
        <v>42.921751002645273</v>
      </c>
      <c r="L19" s="192">
        <v>738</v>
      </c>
      <c r="M19" s="192">
        <v>189</v>
      </c>
      <c r="N19" s="197">
        <v>25</v>
      </c>
      <c r="O19" s="61"/>
    </row>
    <row r="20" spans="4:15" ht="13.5" customHeight="1">
      <c r="D20" s="2"/>
      <c r="E20" s="25" t="s">
        <v>359</v>
      </c>
      <c r="F20" s="192">
        <v>4291</v>
      </c>
      <c r="G20" s="192">
        <v>0</v>
      </c>
      <c r="H20" s="192">
        <v>0</v>
      </c>
      <c r="I20" s="192">
        <v>4277</v>
      </c>
      <c r="J20" s="192">
        <v>2243</v>
      </c>
      <c r="K20" s="196">
        <v>52.443301379471599</v>
      </c>
      <c r="L20" s="192">
        <v>191</v>
      </c>
      <c r="M20" s="192">
        <v>0</v>
      </c>
      <c r="N20" s="197">
        <v>9</v>
      </c>
      <c r="O20" s="61"/>
    </row>
    <row r="21" spans="4:15" ht="13.5" customHeight="1">
      <c r="D21" s="2"/>
      <c r="E21" s="25" t="s">
        <v>360</v>
      </c>
      <c r="F21" s="192">
        <v>752</v>
      </c>
      <c r="G21" s="192">
        <v>0</v>
      </c>
      <c r="H21" s="192">
        <v>0</v>
      </c>
      <c r="I21" s="192">
        <v>746</v>
      </c>
      <c r="J21" s="192">
        <v>450</v>
      </c>
      <c r="K21" s="196">
        <v>60.321715817694368</v>
      </c>
      <c r="L21" s="192">
        <v>66</v>
      </c>
      <c r="M21" s="192">
        <v>1</v>
      </c>
      <c r="N21" s="197">
        <v>4</v>
      </c>
      <c r="O21" s="61"/>
    </row>
    <row r="22" spans="4:15" ht="13.5" customHeight="1">
      <c r="D22" s="2"/>
      <c r="E22" s="25" t="s">
        <v>168</v>
      </c>
      <c r="F22" s="192">
        <v>601</v>
      </c>
      <c r="G22" s="192">
        <v>0</v>
      </c>
      <c r="H22" s="192">
        <v>0</v>
      </c>
      <c r="I22" s="192">
        <v>576</v>
      </c>
      <c r="J22" s="192">
        <v>284</v>
      </c>
      <c r="K22" s="196">
        <v>49.305555555555557</v>
      </c>
      <c r="L22" s="192">
        <v>26</v>
      </c>
      <c r="M22" s="192">
        <v>21</v>
      </c>
      <c r="N22" s="197">
        <v>3</v>
      </c>
      <c r="O22" s="61"/>
    </row>
    <row r="23" spans="4:15" ht="13.5" customHeight="1">
      <c r="D23" s="2"/>
      <c r="E23" s="25" t="s">
        <v>15</v>
      </c>
      <c r="F23" s="192">
        <v>1797</v>
      </c>
      <c r="G23" s="192">
        <v>0</v>
      </c>
      <c r="H23" s="192">
        <v>0</v>
      </c>
      <c r="I23" s="192">
        <v>1767</v>
      </c>
      <c r="J23" s="192">
        <v>943</v>
      </c>
      <c r="K23" s="196">
        <v>53.367289190718736</v>
      </c>
      <c r="L23" s="192">
        <v>174</v>
      </c>
      <c r="M23" s="192">
        <v>15</v>
      </c>
      <c r="N23" s="197">
        <v>9</v>
      </c>
      <c r="O23" s="61"/>
    </row>
    <row r="24" spans="4:15" ht="13.5" customHeight="1">
      <c r="D24" s="2"/>
      <c r="E24" s="26" t="s">
        <v>172</v>
      </c>
      <c r="F24" s="198">
        <v>192</v>
      </c>
      <c r="G24" s="192">
        <v>0</v>
      </c>
      <c r="H24" s="191">
        <v>0</v>
      </c>
      <c r="I24" s="191">
        <v>192</v>
      </c>
      <c r="J24" s="192">
        <v>119</v>
      </c>
      <c r="K24" s="193">
        <v>61.979166666666664</v>
      </c>
      <c r="L24" s="194">
        <v>21</v>
      </c>
      <c r="M24" s="194">
        <v>0</v>
      </c>
      <c r="N24" s="199">
        <v>0</v>
      </c>
      <c r="O24" s="61"/>
    </row>
    <row r="25" spans="4:15" ht="13.5" customHeight="1">
      <c r="D25" s="2"/>
      <c r="E25" s="25" t="s">
        <v>361</v>
      </c>
      <c r="F25" s="192">
        <v>276</v>
      </c>
      <c r="G25" s="192">
        <v>0</v>
      </c>
      <c r="H25" s="192">
        <v>0</v>
      </c>
      <c r="I25" s="192">
        <v>272</v>
      </c>
      <c r="J25" s="192">
        <v>111</v>
      </c>
      <c r="K25" s="196">
        <v>40.808823529411761</v>
      </c>
      <c r="L25" s="192">
        <v>57</v>
      </c>
      <c r="M25" s="192">
        <v>0</v>
      </c>
      <c r="N25" s="197">
        <v>3</v>
      </c>
      <c r="O25" s="61"/>
    </row>
    <row r="26" spans="4:15" ht="13.5" customHeight="1">
      <c r="D26" s="2"/>
      <c r="E26" s="26" t="s">
        <v>167</v>
      </c>
      <c r="F26" s="192">
        <v>386</v>
      </c>
      <c r="G26" s="192">
        <v>0</v>
      </c>
      <c r="H26" s="192">
        <v>0</v>
      </c>
      <c r="I26" s="192">
        <v>359</v>
      </c>
      <c r="J26" s="192">
        <v>235</v>
      </c>
      <c r="K26" s="196">
        <v>65.459610027855149</v>
      </c>
      <c r="L26" s="192">
        <v>19</v>
      </c>
      <c r="M26" s="192">
        <v>25</v>
      </c>
      <c r="N26" s="197">
        <v>2</v>
      </c>
      <c r="O26" s="61"/>
    </row>
    <row r="27" spans="4:15" ht="13.5" customHeight="1">
      <c r="D27" s="2"/>
      <c r="E27" s="26" t="s">
        <v>176</v>
      </c>
      <c r="F27" s="192">
        <v>569</v>
      </c>
      <c r="G27" s="192">
        <v>0</v>
      </c>
      <c r="H27" s="192">
        <v>0</v>
      </c>
      <c r="I27" s="192">
        <v>525</v>
      </c>
      <c r="J27" s="192">
        <v>336</v>
      </c>
      <c r="K27" s="196">
        <v>64</v>
      </c>
      <c r="L27" s="192">
        <v>39</v>
      </c>
      <c r="M27" s="192">
        <v>41</v>
      </c>
      <c r="N27" s="197">
        <v>2</v>
      </c>
      <c r="O27" s="61"/>
    </row>
    <row r="28" spans="4:15" ht="13.5" customHeight="1">
      <c r="D28" s="2"/>
      <c r="E28" s="26" t="s">
        <v>171</v>
      </c>
      <c r="F28" s="192">
        <v>1047</v>
      </c>
      <c r="G28" s="192">
        <v>0</v>
      </c>
      <c r="H28" s="192">
        <v>0</v>
      </c>
      <c r="I28" s="192">
        <v>1047</v>
      </c>
      <c r="J28" s="192">
        <v>887</v>
      </c>
      <c r="K28" s="196">
        <v>84.718242597898765</v>
      </c>
      <c r="L28" s="192">
        <v>26</v>
      </c>
      <c r="M28" s="192">
        <v>0</v>
      </c>
      <c r="N28" s="197">
        <v>0</v>
      </c>
      <c r="O28" s="61"/>
    </row>
    <row r="29" spans="4:15" ht="25.5" customHeight="1">
      <c r="D29" s="2"/>
      <c r="E29" s="26" t="s">
        <v>193</v>
      </c>
      <c r="F29" s="192">
        <v>359</v>
      </c>
      <c r="G29" s="192">
        <v>0</v>
      </c>
      <c r="H29" s="192">
        <v>0</v>
      </c>
      <c r="I29" s="192">
        <v>344</v>
      </c>
      <c r="J29" s="192">
        <v>143</v>
      </c>
      <c r="K29" s="196">
        <v>41.569767441860463</v>
      </c>
      <c r="L29" s="192">
        <v>32</v>
      </c>
      <c r="M29" s="192">
        <v>9</v>
      </c>
      <c r="N29" s="197">
        <v>0</v>
      </c>
      <c r="O29" s="61"/>
    </row>
    <row r="30" spans="4:15" ht="25.5" customHeight="1">
      <c r="D30" s="2"/>
      <c r="E30" s="26" t="s">
        <v>131</v>
      </c>
      <c r="F30" s="192">
        <v>5091</v>
      </c>
      <c r="G30" s="192">
        <v>0</v>
      </c>
      <c r="H30" s="192">
        <v>0</v>
      </c>
      <c r="I30" s="192">
        <v>4987</v>
      </c>
      <c r="J30" s="192">
        <v>4626</v>
      </c>
      <c r="K30" s="196">
        <v>92.761179065570488</v>
      </c>
      <c r="L30" s="192">
        <v>73</v>
      </c>
      <c r="M30" s="192">
        <v>74</v>
      </c>
      <c r="N30" s="197">
        <v>22</v>
      </c>
      <c r="O30" s="61"/>
    </row>
    <row r="31" spans="4:15" ht="13.5" customHeight="1">
      <c r="D31" s="2"/>
      <c r="E31" s="26" t="s">
        <v>175</v>
      </c>
      <c r="F31" s="198">
        <v>121</v>
      </c>
      <c r="G31" s="192">
        <v>0</v>
      </c>
      <c r="H31" s="191">
        <v>0</v>
      </c>
      <c r="I31" s="191">
        <v>119</v>
      </c>
      <c r="J31" s="192">
        <v>48</v>
      </c>
      <c r="K31" s="193">
        <v>40.336134453781511</v>
      </c>
      <c r="L31" s="194">
        <v>1</v>
      </c>
      <c r="M31" s="194">
        <v>1</v>
      </c>
      <c r="N31" s="199">
        <v>0</v>
      </c>
      <c r="O31" s="61"/>
    </row>
    <row r="32" spans="4:15" ht="13.5" customHeight="1">
      <c r="D32" s="2"/>
      <c r="E32" s="25" t="s">
        <v>161</v>
      </c>
      <c r="F32" s="192">
        <v>1494</v>
      </c>
      <c r="G32" s="192">
        <v>0</v>
      </c>
      <c r="H32" s="192">
        <v>0</v>
      </c>
      <c r="I32" s="192">
        <v>1441</v>
      </c>
      <c r="J32" s="192">
        <v>951</v>
      </c>
      <c r="K32" s="196">
        <v>65.995836224843856</v>
      </c>
      <c r="L32" s="192">
        <v>130</v>
      </c>
      <c r="M32" s="192">
        <v>44</v>
      </c>
      <c r="N32" s="197">
        <v>5</v>
      </c>
      <c r="O32" s="61"/>
    </row>
    <row r="33" spans="4:15" ht="13.5" customHeight="1">
      <c r="D33" s="2"/>
      <c r="E33" s="25"/>
      <c r="F33" s="192"/>
      <c r="G33" s="192"/>
      <c r="H33" s="192"/>
      <c r="I33" s="192"/>
      <c r="J33" s="192"/>
      <c r="K33" s="196"/>
      <c r="L33" s="192"/>
      <c r="M33" s="192"/>
      <c r="N33" s="197"/>
      <c r="O33" s="61"/>
    </row>
    <row r="34" spans="4:15" ht="13.5" customHeight="1">
      <c r="D34" s="229" t="s">
        <v>9</v>
      </c>
      <c r="E34" s="222"/>
      <c r="F34" s="192">
        <v>21777</v>
      </c>
      <c r="G34" s="192">
        <v>0</v>
      </c>
      <c r="H34" s="192">
        <v>0</v>
      </c>
      <c r="I34" s="192">
        <v>21160</v>
      </c>
      <c r="J34" s="192">
        <v>12535</v>
      </c>
      <c r="K34" s="196">
        <v>59.239130434782602</v>
      </c>
      <c r="L34" s="192">
        <v>812</v>
      </c>
      <c r="M34" s="192">
        <v>519</v>
      </c>
      <c r="N34" s="197">
        <v>66</v>
      </c>
      <c r="O34" s="61"/>
    </row>
    <row r="35" spans="4:15" ht="13.5" customHeight="1">
      <c r="D35" s="2"/>
      <c r="E35" s="25" t="s">
        <v>162</v>
      </c>
      <c r="F35" s="192">
        <v>11</v>
      </c>
      <c r="G35" s="192">
        <v>0</v>
      </c>
      <c r="H35" s="192">
        <v>0</v>
      </c>
      <c r="I35" s="192">
        <v>5</v>
      </c>
      <c r="J35" s="192">
        <v>5</v>
      </c>
      <c r="K35" s="196">
        <v>100</v>
      </c>
      <c r="L35" s="192">
        <v>0</v>
      </c>
      <c r="M35" s="192">
        <v>4</v>
      </c>
      <c r="N35" s="197">
        <v>1</v>
      </c>
      <c r="O35" s="61"/>
    </row>
    <row r="36" spans="4:15" ht="13.5" customHeight="1">
      <c r="D36" s="2"/>
      <c r="E36" s="25" t="s">
        <v>163</v>
      </c>
      <c r="F36" s="192">
        <v>201</v>
      </c>
      <c r="G36" s="192">
        <v>0</v>
      </c>
      <c r="H36" s="192">
        <v>0</v>
      </c>
      <c r="I36" s="192">
        <v>152</v>
      </c>
      <c r="J36" s="192">
        <v>57</v>
      </c>
      <c r="K36" s="196">
        <v>37.5</v>
      </c>
      <c r="L36" s="192">
        <v>14</v>
      </c>
      <c r="M36" s="192">
        <v>46</v>
      </c>
      <c r="N36" s="197">
        <v>2</v>
      </c>
      <c r="O36" s="61"/>
    </row>
    <row r="37" spans="4:15" ht="27" customHeight="1">
      <c r="D37" s="2"/>
      <c r="E37" s="26" t="s">
        <v>164</v>
      </c>
      <c r="F37" s="192">
        <v>10450</v>
      </c>
      <c r="G37" s="192">
        <v>0</v>
      </c>
      <c r="H37" s="192">
        <v>0</v>
      </c>
      <c r="I37" s="192">
        <v>10423</v>
      </c>
      <c r="J37" s="192">
        <v>4149</v>
      </c>
      <c r="K37" s="196">
        <v>39.806197831718315</v>
      </c>
      <c r="L37" s="192">
        <v>452</v>
      </c>
      <c r="M37" s="192">
        <v>0</v>
      </c>
      <c r="N37" s="197">
        <v>12</v>
      </c>
      <c r="O37" s="61"/>
    </row>
    <row r="38" spans="4:15" ht="13.5" customHeight="1">
      <c r="D38" s="2"/>
      <c r="E38" s="25" t="s">
        <v>169</v>
      </c>
      <c r="F38" s="192">
        <v>783</v>
      </c>
      <c r="G38" s="192">
        <v>0</v>
      </c>
      <c r="H38" s="192">
        <v>0</v>
      </c>
      <c r="I38" s="192">
        <v>783</v>
      </c>
      <c r="J38" s="192">
        <v>655</v>
      </c>
      <c r="K38" s="196">
        <v>83.652618135376756</v>
      </c>
      <c r="L38" s="192">
        <v>23</v>
      </c>
      <c r="M38" s="192">
        <v>0</v>
      </c>
      <c r="N38" s="197">
        <v>0</v>
      </c>
      <c r="O38" s="61"/>
    </row>
    <row r="39" spans="4:15" ht="13.5" customHeight="1">
      <c r="D39" s="2"/>
      <c r="E39" s="25" t="s">
        <v>194</v>
      </c>
      <c r="F39" s="192">
        <v>140</v>
      </c>
      <c r="G39" s="192">
        <v>0</v>
      </c>
      <c r="H39" s="192">
        <v>0</v>
      </c>
      <c r="I39" s="192">
        <v>139</v>
      </c>
      <c r="J39" s="192">
        <v>94</v>
      </c>
      <c r="K39" s="196">
        <v>67.625899280575538</v>
      </c>
      <c r="L39" s="192">
        <v>4</v>
      </c>
      <c r="M39" s="192">
        <v>0</v>
      </c>
      <c r="N39" s="197">
        <v>0</v>
      </c>
      <c r="O39" s="61"/>
    </row>
    <row r="40" spans="4:15" ht="13.5" customHeight="1">
      <c r="D40" s="2"/>
      <c r="E40" s="25" t="s">
        <v>13</v>
      </c>
      <c r="F40" s="192">
        <v>67</v>
      </c>
      <c r="G40" s="192">
        <v>0</v>
      </c>
      <c r="H40" s="192">
        <v>0</v>
      </c>
      <c r="I40" s="192">
        <v>67</v>
      </c>
      <c r="J40" s="192">
        <v>16</v>
      </c>
      <c r="K40" s="196">
        <v>23.880597014925371</v>
      </c>
      <c r="L40" s="192">
        <v>0</v>
      </c>
      <c r="M40" s="192">
        <v>0</v>
      </c>
      <c r="N40" s="197">
        <v>0</v>
      </c>
      <c r="O40" s="61"/>
    </row>
    <row r="41" spans="4:15" ht="13.5" customHeight="1">
      <c r="D41" s="2"/>
      <c r="E41" s="25" t="s">
        <v>129</v>
      </c>
      <c r="F41" s="192">
        <v>205</v>
      </c>
      <c r="G41" s="192">
        <v>0</v>
      </c>
      <c r="H41" s="191">
        <v>0</v>
      </c>
      <c r="I41" s="191">
        <v>204</v>
      </c>
      <c r="J41" s="192">
        <v>131</v>
      </c>
      <c r="K41" s="193">
        <v>64.215686274509807</v>
      </c>
      <c r="L41" s="191">
        <v>7</v>
      </c>
      <c r="M41" s="191">
        <v>0</v>
      </c>
      <c r="N41" s="197">
        <v>1</v>
      </c>
      <c r="O41" s="61"/>
    </row>
    <row r="42" spans="4:15" ht="13.5" customHeight="1">
      <c r="D42" s="2"/>
      <c r="E42" s="25" t="s">
        <v>173</v>
      </c>
      <c r="F42" s="198">
        <v>230</v>
      </c>
      <c r="G42" s="192">
        <v>0</v>
      </c>
      <c r="H42" s="191">
        <v>0</v>
      </c>
      <c r="I42" s="191">
        <v>169</v>
      </c>
      <c r="J42" s="192">
        <v>154</v>
      </c>
      <c r="K42" s="193">
        <v>91.124260355029591</v>
      </c>
      <c r="L42" s="194">
        <v>1</v>
      </c>
      <c r="M42" s="194">
        <v>56</v>
      </c>
      <c r="N42" s="199">
        <v>3</v>
      </c>
      <c r="O42" s="61"/>
    </row>
    <row r="43" spans="4:15" ht="13.5" customHeight="1">
      <c r="D43" s="2"/>
      <c r="E43" s="25" t="s">
        <v>174</v>
      </c>
      <c r="F43" s="192">
        <v>264</v>
      </c>
      <c r="G43" s="192">
        <v>0</v>
      </c>
      <c r="H43" s="192">
        <v>0</v>
      </c>
      <c r="I43" s="192">
        <v>172</v>
      </c>
      <c r="J43" s="192">
        <v>155</v>
      </c>
      <c r="K43" s="196">
        <v>90.116279069767444</v>
      </c>
      <c r="L43" s="192">
        <v>0</v>
      </c>
      <c r="M43" s="192">
        <v>91</v>
      </c>
      <c r="N43" s="197">
        <v>1</v>
      </c>
      <c r="O43" s="61"/>
    </row>
    <row r="44" spans="4:15" ht="13.5" customHeight="1">
      <c r="D44" s="2"/>
      <c r="E44" s="25" t="s">
        <v>170</v>
      </c>
      <c r="F44" s="192">
        <v>145</v>
      </c>
      <c r="G44" s="192">
        <v>0</v>
      </c>
      <c r="H44" s="192">
        <v>0</v>
      </c>
      <c r="I44" s="192">
        <v>142</v>
      </c>
      <c r="J44" s="192">
        <v>119</v>
      </c>
      <c r="K44" s="196">
        <v>83.802816901408448</v>
      </c>
      <c r="L44" s="192">
        <v>2</v>
      </c>
      <c r="M44" s="192">
        <v>3</v>
      </c>
      <c r="N44" s="197">
        <v>0</v>
      </c>
      <c r="O44" s="61"/>
    </row>
    <row r="45" spans="4:15" ht="13.5" customHeight="1">
      <c r="D45" s="2"/>
      <c r="E45" s="25" t="s">
        <v>195</v>
      </c>
      <c r="F45" s="192">
        <v>498</v>
      </c>
      <c r="G45" s="192">
        <v>0</v>
      </c>
      <c r="H45" s="192">
        <v>0</v>
      </c>
      <c r="I45" s="192">
        <v>492</v>
      </c>
      <c r="J45" s="192">
        <v>467</v>
      </c>
      <c r="K45" s="196">
        <v>94.918699186991873</v>
      </c>
      <c r="L45" s="192">
        <v>1</v>
      </c>
      <c r="M45" s="192">
        <v>6</v>
      </c>
      <c r="N45" s="197">
        <v>0</v>
      </c>
      <c r="O45" s="61"/>
    </row>
    <row r="46" spans="4:15" ht="13.5" customHeight="1">
      <c r="D46" s="2"/>
      <c r="E46" s="25" t="s">
        <v>196</v>
      </c>
      <c r="F46" s="192">
        <v>6563</v>
      </c>
      <c r="G46" s="192">
        <v>0</v>
      </c>
      <c r="H46" s="192">
        <v>0</v>
      </c>
      <c r="I46" s="192">
        <v>6388</v>
      </c>
      <c r="J46" s="192">
        <v>5110</v>
      </c>
      <c r="K46" s="196">
        <v>79.993738259236068</v>
      </c>
      <c r="L46" s="192">
        <v>201</v>
      </c>
      <c r="M46" s="192">
        <v>136</v>
      </c>
      <c r="N46" s="197">
        <v>38</v>
      </c>
      <c r="O46" s="61"/>
    </row>
    <row r="47" spans="4:15" ht="13.5" customHeight="1">
      <c r="D47" s="2"/>
      <c r="E47" s="25" t="s">
        <v>128</v>
      </c>
      <c r="F47" s="192">
        <v>2220</v>
      </c>
      <c r="G47" s="192">
        <v>0</v>
      </c>
      <c r="H47" s="192">
        <v>0</v>
      </c>
      <c r="I47" s="192">
        <v>2024</v>
      </c>
      <c r="J47" s="192">
        <v>1423</v>
      </c>
      <c r="K47" s="196">
        <v>70.306324110671937</v>
      </c>
      <c r="L47" s="192">
        <v>107</v>
      </c>
      <c r="M47" s="192">
        <v>177</v>
      </c>
      <c r="N47" s="197">
        <v>8</v>
      </c>
      <c r="O47" s="61"/>
    </row>
    <row r="48" spans="4:15" ht="13.5" customHeight="1">
      <c r="D48" s="2"/>
      <c r="E48" s="25"/>
      <c r="F48" s="192"/>
      <c r="G48" s="192"/>
      <c r="H48" s="192"/>
      <c r="I48" s="192"/>
      <c r="J48" s="192"/>
      <c r="K48" s="196"/>
      <c r="L48" s="192"/>
      <c r="M48" s="192"/>
      <c r="N48" s="197"/>
      <c r="O48" s="61"/>
    </row>
    <row r="49" spans="2:15" ht="13.5" customHeight="1">
      <c r="B49" s="232" t="s">
        <v>182</v>
      </c>
      <c r="C49" s="232"/>
      <c r="D49" s="232"/>
      <c r="E49" s="222"/>
      <c r="F49" s="192">
        <v>8110</v>
      </c>
      <c r="G49" s="192" t="s">
        <v>369</v>
      </c>
      <c r="H49" s="192" t="s">
        <v>369</v>
      </c>
      <c r="I49" s="192">
        <v>6341</v>
      </c>
      <c r="J49" s="192">
        <v>4212</v>
      </c>
      <c r="K49" s="196">
        <v>66.424854123955214</v>
      </c>
      <c r="L49" s="192">
        <v>456</v>
      </c>
      <c r="M49" s="192">
        <v>1586</v>
      </c>
      <c r="N49" s="197">
        <v>176</v>
      </c>
      <c r="O49" s="61"/>
    </row>
    <row r="50" spans="2:15" ht="13.5" customHeight="1">
      <c r="C50" s="143"/>
      <c r="D50" s="143"/>
      <c r="E50" s="13"/>
      <c r="F50" s="190">
        <v>7</v>
      </c>
      <c r="G50" s="192"/>
      <c r="H50" s="191"/>
      <c r="I50" s="191"/>
      <c r="J50" s="192"/>
      <c r="K50" s="193"/>
      <c r="L50" s="191"/>
      <c r="M50" s="191"/>
      <c r="N50" s="197"/>
      <c r="O50" s="61"/>
    </row>
    <row r="51" spans="2:15" ht="13.5" customHeight="1">
      <c r="C51" s="143"/>
      <c r="D51" s="232" t="s">
        <v>183</v>
      </c>
      <c r="E51" s="222"/>
      <c r="F51" s="192">
        <v>7645</v>
      </c>
      <c r="G51" s="192" t="s">
        <v>369</v>
      </c>
      <c r="H51" s="192" t="s">
        <v>369</v>
      </c>
      <c r="I51" s="191">
        <v>6341</v>
      </c>
      <c r="J51" s="192">
        <v>4212</v>
      </c>
      <c r="K51" s="200">
        <v>66.424854123955214</v>
      </c>
      <c r="L51" s="191">
        <v>456</v>
      </c>
      <c r="M51" s="191">
        <v>1183</v>
      </c>
      <c r="N51" s="197">
        <v>116</v>
      </c>
      <c r="O51" s="61"/>
    </row>
    <row r="52" spans="2:15" ht="13.5" customHeight="1">
      <c r="C52" s="143"/>
      <c r="D52" s="143"/>
      <c r="E52" s="25" t="s">
        <v>184</v>
      </c>
      <c r="F52" s="192">
        <v>272</v>
      </c>
      <c r="G52" s="192" t="s">
        <v>369</v>
      </c>
      <c r="H52" s="192" t="s">
        <v>205</v>
      </c>
      <c r="I52" s="191">
        <v>0</v>
      </c>
      <c r="J52" s="192">
        <v>0</v>
      </c>
      <c r="K52" s="193" t="s">
        <v>205</v>
      </c>
      <c r="L52" s="191">
        <v>0</v>
      </c>
      <c r="M52" s="191">
        <v>243</v>
      </c>
      <c r="N52" s="197">
        <v>28</v>
      </c>
      <c r="O52" s="61"/>
    </row>
    <row r="53" spans="2:15" ht="13.5" customHeight="1">
      <c r="C53" s="143"/>
      <c r="D53" s="143"/>
      <c r="E53" s="25" t="s">
        <v>185</v>
      </c>
      <c r="F53" s="192">
        <v>6730</v>
      </c>
      <c r="G53" s="192" t="s">
        <v>369</v>
      </c>
      <c r="H53" s="192" t="s">
        <v>369</v>
      </c>
      <c r="I53" s="191">
        <v>6054</v>
      </c>
      <c r="J53" s="192">
        <v>4072</v>
      </c>
      <c r="K53" s="193">
        <v>67.261314833168157</v>
      </c>
      <c r="L53" s="191">
        <v>440</v>
      </c>
      <c r="M53" s="191">
        <v>648</v>
      </c>
      <c r="N53" s="197">
        <v>27</v>
      </c>
      <c r="O53" s="61"/>
    </row>
    <row r="54" spans="2:15" ht="13.5" customHeight="1">
      <c r="C54" s="143"/>
      <c r="D54" s="143"/>
      <c r="E54" s="25" t="s">
        <v>168</v>
      </c>
      <c r="F54" s="192">
        <v>165</v>
      </c>
      <c r="G54" s="192" t="s">
        <v>369</v>
      </c>
      <c r="H54" s="192" t="s">
        <v>369</v>
      </c>
      <c r="I54" s="191">
        <v>104</v>
      </c>
      <c r="J54" s="192">
        <v>33</v>
      </c>
      <c r="K54" s="193">
        <v>31.73076923076923</v>
      </c>
      <c r="L54" s="191">
        <v>5</v>
      </c>
      <c r="M54" s="191">
        <v>59</v>
      </c>
      <c r="N54" s="197">
        <v>2</v>
      </c>
      <c r="O54" s="61"/>
    </row>
    <row r="55" spans="2:15" ht="13.5" customHeight="1">
      <c r="B55" s="61"/>
      <c r="C55" s="61"/>
      <c r="D55" s="3"/>
      <c r="E55" s="25" t="s">
        <v>186</v>
      </c>
      <c r="F55" s="198">
        <v>1</v>
      </c>
      <c r="G55" s="192" t="s">
        <v>369</v>
      </c>
      <c r="H55" s="192" t="s">
        <v>369</v>
      </c>
      <c r="I55" s="191">
        <v>1</v>
      </c>
      <c r="J55" s="192">
        <v>1</v>
      </c>
      <c r="K55" s="193">
        <v>100</v>
      </c>
      <c r="L55" s="191">
        <v>0</v>
      </c>
      <c r="M55" s="194">
        <v>0</v>
      </c>
      <c r="N55" s="199">
        <v>0</v>
      </c>
      <c r="O55" s="61"/>
    </row>
    <row r="56" spans="2:15" ht="13.5" customHeight="1">
      <c r="B56" s="61"/>
      <c r="C56" s="61"/>
      <c r="D56" s="3"/>
      <c r="E56" s="25" t="s">
        <v>187</v>
      </c>
      <c r="F56" s="198">
        <v>225</v>
      </c>
      <c r="G56" s="192" t="s">
        <v>369</v>
      </c>
      <c r="H56" s="192" t="s">
        <v>369</v>
      </c>
      <c r="I56" s="191">
        <v>182</v>
      </c>
      <c r="J56" s="192">
        <v>106</v>
      </c>
      <c r="K56" s="193">
        <v>58.241758241758248</v>
      </c>
      <c r="L56" s="191">
        <v>11</v>
      </c>
      <c r="M56" s="194">
        <v>42</v>
      </c>
      <c r="N56" s="199">
        <v>1</v>
      </c>
      <c r="O56" s="61"/>
    </row>
    <row r="57" spans="2:15" ht="13.5" customHeight="1">
      <c r="B57" s="61"/>
      <c r="C57" s="61"/>
      <c r="D57" s="3"/>
      <c r="E57" s="25" t="s">
        <v>130</v>
      </c>
      <c r="F57" s="198">
        <v>142</v>
      </c>
      <c r="G57" s="192" t="s">
        <v>369</v>
      </c>
      <c r="H57" s="192" t="s">
        <v>369</v>
      </c>
      <c r="I57" s="191">
        <v>0</v>
      </c>
      <c r="J57" s="192">
        <v>0</v>
      </c>
      <c r="K57" s="193" t="s">
        <v>205</v>
      </c>
      <c r="L57" s="191">
        <v>0</v>
      </c>
      <c r="M57" s="194">
        <v>91</v>
      </c>
      <c r="N57" s="199">
        <v>48</v>
      </c>
      <c r="O57" s="61"/>
    </row>
    <row r="58" spans="2:15" ht="13.5" customHeight="1">
      <c r="B58" s="61"/>
      <c r="C58" s="61"/>
      <c r="D58" s="3"/>
      <c r="E58" s="25" t="s">
        <v>128</v>
      </c>
      <c r="F58" s="198">
        <v>110</v>
      </c>
      <c r="G58" s="192" t="s">
        <v>369</v>
      </c>
      <c r="H58" s="192" t="s">
        <v>369</v>
      </c>
      <c r="I58" s="191">
        <v>0</v>
      </c>
      <c r="J58" s="192">
        <v>0</v>
      </c>
      <c r="K58" s="193" t="s">
        <v>205</v>
      </c>
      <c r="L58" s="191">
        <v>0</v>
      </c>
      <c r="M58" s="194">
        <v>100</v>
      </c>
      <c r="N58" s="199">
        <v>10</v>
      </c>
      <c r="O58" s="61"/>
    </row>
    <row r="59" spans="2:15" ht="13.5" customHeight="1">
      <c r="B59" s="61"/>
      <c r="C59" s="61"/>
      <c r="D59" s="3"/>
      <c r="E59" s="25"/>
      <c r="F59" s="198"/>
      <c r="G59" s="192"/>
      <c r="H59" s="191"/>
      <c r="I59" s="191"/>
      <c r="J59" s="192"/>
      <c r="K59" s="193"/>
      <c r="L59" s="194"/>
      <c r="M59" s="194"/>
      <c r="N59" s="199"/>
      <c r="O59" s="61"/>
    </row>
    <row r="60" spans="2:15" ht="13.5" customHeight="1">
      <c r="B60" s="61"/>
      <c r="C60" s="61"/>
      <c r="D60" s="229" t="s">
        <v>188</v>
      </c>
      <c r="E60" s="222"/>
      <c r="F60" s="198">
        <v>465</v>
      </c>
      <c r="G60" s="192" t="s">
        <v>369</v>
      </c>
      <c r="H60" s="192" t="s">
        <v>369</v>
      </c>
      <c r="I60" s="191">
        <v>0</v>
      </c>
      <c r="J60" s="191">
        <v>0</v>
      </c>
      <c r="K60" s="193" t="s">
        <v>205</v>
      </c>
      <c r="L60" s="194">
        <v>0</v>
      </c>
      <c r="M60" s="194">
        <v>403</v>
      </c>
      <c r="N60" s="199">
        <v>60</v>
      </c>
      <c r="O60" s="61"/>
    </row>
    <row r="61" spans="2:15" ht="13.5" customHeight="1">
      <c r="B61" s="61"/>
      <c r="C61" s="61"/>
      <c r="D61" s="3"/>
      <c r="E61" s="25" t="s">
        <v>189</v>
      </c>
      <c r="F61" s="198">
        <v>0</v>
      </c>
      <c r="G61" s="192" t="s">
        <v>369</v>
      </c>
      <c r="H61" s="192" t="s">
        <v>369</v>
      </c>
      <c r="I61" s="191">
        <v>0</v>
      </c>
      <c r="J61" s="192">
        <v>0</v>
      </c>
      <c r="K61" s="193" t="s">
        <v>205</v>
      </c>
      <c r="L61" s="194">
        <v>0</v>
      </c>
      <c r="M61" s="194">
        <v>0</v>
      </c>
      <c r="N61" s="199">
        <v>0</v>
      </c>
      <c r="O61" s="61"/>
    </row>
    <row r="62" spans="2:15" ht="13.5" customHeight="1">
      <c r="B62" s="61"/>
      <c r="C62" s="61"/>
      <c r="D62" s="3"/>
      <c r="E62" s="25" t="s">
        <v>190</v>
      </c>
      <c r="F62" s="198">
        <v>58</v>
      </c>
      <c r="G62" s="192" t="s">
        <v>369</v>
      </c>
      <c r="H62" s="192" t="s">
        <v>369</v>
      </c>
      <c r="I62" s="191">
        <v>0</v>
      </c>
      <c r="J62" s="192">
        <v>0</v>
      </c>
      <c r="K62" s="193" t="s">
        <v>205</v>
      </c>
      <c r="L62" s="194">
        <v>0</v>
      </c>
      <c r="M62" s="194">
        <v>56</v>
      </c>
      <c r="N62" s="199">
        <v>2</v>
      </c>
      <c r="O62" s="61"/>
    </row>
    <row r="63" spans="2:15" ht="13.5" customHeight="1">
      <c r="B63" s="61"/>
      <c r="C63" s="61"/>
      <c r="D63" s="3"/>
      <c r="E63" s="25" t="s">
        <v>191</v>
      </c>
      <c r="F63" s="198">
        <v>173</v>
      </c>
      <c r="G63" s="192" t="s">
        <v>369</v>
      </c>
      <c r="H63" s="192" t="s">
        <v>369</v>
      </c>
      <c r="I63" s="191">
        <v>0</v>
      </c>
      <c r="J63" s="192">
        <v>0</v>
      </c>
      <c r="K63" s="193" t="s">
        <v>205</v>
      </c>
      <c r="L63" s="194">
        <v>0</v>
      </c>
      <c r="M63" s="194">
        <v>146</v>
      </c>
      <c r="N63" s="199">
        <v>27</v>
      </c>
      <c r="O63" s="61"/>
    </row>
    <row r="64" spans="2:15" ht="13.5" customHeight="1">
      <c r="B64" s="24"/>
      <c r="C64" s="24"/>
      <c r="D64" s="27" t="s">
        <v>10</v>
      </c>
      <c r="E64" s="66" t="s">
        <v>128</v>
      </c>
      <c r="F64" s="201">
        <v>234</v>
      </c>
      <c r="G64" s="201" t="s">
        <v>369</v>
      </c>
      <c r="H64" s="201" t="s">
        <v>369</v>
      </c>
      <c r="I64" s="201">
        <v>0</v>
      </c>
      <c r="J64" s="201">
        <v>0</v>
      </c>
      <c r="K64" s="202" t="s">
        <v>205</v>
      </c>
      <c r="L64" s="201">
        <v>0</v>
      </c>
      <c r="M64" s="201">
        <v>201</v>
      </c>
      <c r="N64" s="203">
        <v>31</v>
      </c>
      <c r="O64" s="61"/>
    </row>
    <row r="65" spans="2:15" ht="13.5" customHeight="1">
      <c r="B65" s="46" t="s">
        <v>177</v>
      </c>
      <c r="E65" s="46"/>
      <c r="F65" s="2"/>
      <c r="G65" s="2"/>
      <c r="H65" s="2"/>
      <c r="I65" s="2"/>
      <c r="J65" s="2"/>
      <c r="K65" s="2"/>
      <c r="L65" s="2"/>
      <c r="M65" s="2"/>
      <c r="N65" s="2"/>
    </row>
    <row r="66" spans="2:15" ht="13.5" customHeight="1">
      <c r="B66" s="186" t="s">
        <v>292</v>
      </c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</row>
    <row r="67" spans="2:15" ht="13.5" customHeight="1">
      <c r="B67" s="1" t="s">
        <v>381</v>
      </c>
      <c r="E67" s="1"/>
      <c r="F67" s="2"/>
      <c r="G67" s="2"/>
      <c r="H67" s="2"/>
      <c r="I67" s="2"/>
      <c r="J67" s="2"/>
      <c r="K67" s="2"/>
      <c r="L67" s="2"/>
      <c r="M67" s="2"/>
      <c r="N67" s="2"/>
    </row>
    <row r="68" spans="2:15" ht="13.5" customHeight="1">
      <c r="B68" s="47" t="s">
        <v>294</v>
      </c>
      <c r="E68" s="1"/>
      <c r="F68" s="2"/>
      <c r="G68" s="2"/>
      <c r="H68" s="2"/>
      <c r="I68" s="2"/>
      <c r="J68" s="2"/>
      <c r="K68" s="2"/>
      <c r="L68" s="2"/>
      <c r="M68" s="2"/>
      <c r="N68" s="2"/>
    </row>
    <row r="69" spans="2:15" ht="13.5" customHeight="1">
      <c r="B69" s="47" t="s">
        <v>363</v>
      </c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2:15" ht="13.5" customHeight="1">
      <c r="B70" s="46" t="s">
        <v>364</v>
      </c>
      <c r="E70" s="1"/>
      <c r="F70" s="3"/>
      <c r="G70" s="3"/>
      <c r="H70" s="3"/>
      <c r="I70" s="3"/>
      <c r="J70" s="3"/>
      <c r="K70" s="3"/>
      <c r="L70" s="3"/>
      <c r="M70" s="3"/>
      <c r="N70" s="2"/>
    </row>
    <row r="71" spans="2:15" s="3" customFormat="1" ht="13.5" customHeight="1">
      <c r="B71" s="46" t="s">
        <v>365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2:15" s="3" customFormat="1" ht="13.5" customHeight="1">
      <c r="B72" s="46" t="s">
        <v>366</v>
      </c>
    </row>
    <row r="73" spans="2:15" s="3" customFormat="1" ht="13.5" customHeight="1">
      <c r="B73" s="46" t="s">
        <v>368</v>
      </c>
    </row>
    <row r="74" spans="2:15" ht="13.5" customHeight="1">
      <c r="B74" s="1" t="s">
        <v>367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13">
    <mergeCell ref="B11:E11"/>
    <mergeCell ref="D15:E15"/>
    <mergeCell ref="B7:E7"/>
    <mergeCell ref="G5:M5"/>
    <mergeCell ref="N5:N9"/>
    <mergeCell ref="G6:G10"/>
    <mergeCell ref="H6:L6"/>
    <mergeCell ref="H7:H10"/>
    <mergeCell ref="D51:E51"/>
    <mergeCell ref="D60:E60"/>
    <mergeCell ref="D34:E34"/>
    <mergeCell ref="B13:E13"/>
    <mergeCell ref="B49:E49"/>
  </mergeCells>
  <phoneticPr fontId="2"/>
  <printOptions gridLinesSet="0"/>
  <pageMargins left="0.59055118110236227" right="0.19685039370078741" top="0.78740157480314965" bottom="0.19685039370078741" header="0.51181102362204722" footer="0.51181102362204722"/>
  <pageSetup paperSize="9" scale="75" orientation="portrait" verticalDpi="4294967292" r:id="rId1"/>
  <headerFooter alignWithMargins="0">
    <oddHeader>&amp;R&amp;"ＭＳ 明朝,標準"&amp;10&amp;A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O74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7" width="4.75" style="4" customWidth="1"/>
    <col min="8" max="8" width="5.25" style="4" customWidth="1"/>
    <col min="9" max="10" width="7.75" style="4" customWidth="1"/>
    <col min="11" max="11" width="9.5" style="4" customWidth="1"/>
    <col min="12" max="12" width="6.75" style="4" customWidth="1"/>
    <col min="13" max="13" width="7.625" style="4" bestFit="1" customWidth="1"/>
    <col min="14" max="14" width="6.75" style="4" bestFit="1" customWidth="1"/>
    <col min="15" max="16384" width="9" style="4"/>
  </cols>
  <sheetData>
    <row r="1" spans="2:15" ht="15" customHeight="1"/>
    <row r="2" spans="2:15" ht="15" customHeight="1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371</v>
      </c>
    </row>
    <row r="5" spans="2:15" ht="13.5" customHeight="1" thickTop="1">
      <c r="D5" s="61"/>
      <c r="E5" s="7"/>
      <c r="F5" s="8"/>
      <c r="G5" s="233" t="s">
        <v>370</v>
      </c>
      <c r="H5" s="217"/>
      <c r="I5" s="217"/>
      <c r="J5" s="217"/>
      <c r="K5" s="217"/>
      <c r="L5" s="217"/>
      <c r="M5" s="218"/>
      <c r="N5" s="219" t="s">
        <v>3</v>
      </c>
      <c r="O5" s="61"/>
    </row>
    <row r="6" spans="2:15" ht="13.5" customHeight="1">
      <c r="D6" s="11"/>
      <c r="E6" s="12"/>
      <c r="F6" s="13"/>
      <c r="G6" s="226" t="s">
        <v>11</v>
      </c>
      <c r="H6" s="223" t="s">
        <v>32</v>
      </c>
      <c r="I6" s="224"/>
      <c r="J6" s="224"/>
      <c r="K6" s="224"/>
      <c r="L6" s="225"/>
      <c r="M6" s="119"/>
      <c r="N6" s="220"/>
      <c r="O6" s="61"/>
    </row>
    <row r="7" spans="2:15" ht="24" customHeight="1">
      <c r="B7" s="236" t="s">
        <v>352</v>
      </c>
      <c r="C7" s="236"/>
      <c r="D7" s="236"/>
      <c r="E7" s="237"/>
      <c r="F7" s="15" t="s">
        <v>1</v>
      </c>
      <c r="G7" s="227"/>
      <c r="H7" s="226" t="s">
        <v>4</v>
      </c>
      <c r="I7" s="13"/>
      <c r="J7" s="16" t="s">
        <v>71</v>
      </c>
      <c r="K7" s="17" t="s">
        <v>16</v>
      </c>
      <c r="L7" s="16" t="s">
        <v>72</v>
      </c>
      <c r="M7" s="122"/>
      <c r="N7" s="220"/>
      <c r="O7" s="61"/>
    </row>
    <row r="8" spans="2:15" ht="13.5" customHeight="1">
      <c r="D8" s="11"/>
      <c r="E8" s="12"/>
      <c r="F8" s="13"/>
      <c r="G8" s="227"/>
      <c r="H8" s="227"/>
      <c r="I8" s="13" t="s">
        <v>12</v>
      </c>
      <c r="J8" s="16" t="s">
        <v>108</v>
      </c>
      <c r="K8" s="18" t="s">
        <v>353</v>
      </c>
      <c r="L8" s="16" t="s">
        <v>5</v>
      </c>
      <c r="M8" s="122" t="s">
        <v>207</v>
      </c>
      <c r="N8" s="220"/>
      <c r="O8" s="61"/>
    </row>
    <row r="9" spans="2:15" ht="13.5" customHeight="1">
      <c r="D9" s="11"/>
      <c r="E9" s="12"/>
      <c r="F9" s="124"/>
      <c r="G9" s="227"/>
      <c r="H9" s="227"/>
      <c r="I9" s="124" t="s">
        <v>118</v>
      </c>
      <c r="J9" s="124" t="s">
        <v>120</v>
      </c>
      <c r="K9" s="19" t="s">
        <v>125</v>
      </c>
      <c r="L9" s="16" t="s">
        <v>354</v>
      </c>
      <c r="M9" s="120"/>
      <c r="N9" s="220"/>
      <c r="O9" s="61"/>
    </row>
    <row r="10" spans="2:15" ht="13.5" customHeight="1">
      <c r="B10" s="24"/>
      <c r="C10" s="24"/>
      <c r="D10" s="20"/>
      <c r="E10" s="21"/>
      <c r="G10" s="228"/>
      <c r="H10" s="228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29" t="s">
        <v>7</v>
      </c>
      <c r="C11" s="229"/>
      <c r="D11" s="229"/>
      <c r="E11" s="222"/>
      <c r="F11" s="112">
        <v>65932</v>
      </c>
      <c r="G11" s="112">
        <v>10</v>
      </c>
      <c r="H11" s="112">
        <v>30</v>
      </c>
      <c r="I11" s="112">
        <v>62739</v>
      </c>
      <c r="J11" s="112">
        <v>36511</v>
      </c>
      <c r="K11" s="142">
        <v>58.195062082596152</v>
      </c>
      <c r="L11" s="112">
        <v>3373</v>
      </c>
      <c r="M11" s="112">
        <v>2750</v>
      </c>
      <c r="N11" s="135">
        <v>314</v>
      </c>
      <c r="O11" s="61"/>
    </row>
    <row r="12" spans="2:15" ht="13.5" customHeight="1">
      <c r="D12" s="25"/>
      <c r="E12" s="13"/>
      <c r="F12" s="185">
        <v>89</v>
      </c>
      <c r="G12" s="36"/>
      <c r="H12" s="36"/>
      <c r="I12" s="36"/>
      <c r="J12" s="39"/>
      <c r="K12" s="108"/>
      <c r="L12" s="35"/>
      <c r="M12" s="35"/>
      <c r="N12" s="33"/>
      <c r="O12" s="61"/>
    </row>
    <row r="13" spans="2:15" ht="13.5" customHeight="1">
      <c r="B13" s="230" t="s">
        <v>60</v>
      </c>
      <c r="C13" s="230"/>
      <c r="D13" s="230"/>
      <c r="E13" s="231"/>
      <c r="F13" s="39">
        <v>57062</v>
      </c>
      <c r="G13" s="39">
        <v>10</v>
      </c>
      <c r="H13" s="39">
        <v>30</v>
      </c>
      <c r="I13" s="39">
        <v>55769</v>
      </c>
      <c r="J13" s="39">
        <v>31989</v>
      </c>
      <c r="K13" s="138">
        <v>57.359823557890586</v>
      </c>
      <c r="L13" s="39">
        <v>2824</v>
      </c>
      <c r="M13" s="39">
        <v>1034</v>
      </c>
      <c r="N13" s="136">
        <v>140</v>
      </c>
      <c r="O13" s="61"/>
    </row>
    <row r="14" spans="2:15" ht="13.5" customHeight="1">
      <c r="C14" s="144"/>
      <c r="D14" s="144"/>
      <c r="E14" s="145"/>
      <c r="F14" s="185">
        <v>79</v>
      </c>
      <c r="G14" s="39"/>
      <c r="H14" s="39"/>
      <c r="I14" s="39"/>
      <c r="J14" s="39"/>
      <c r="K14" s="138"/>
      <c r="L14" s="39"/>
      <c r="M14" s="39"/>
      <c r="N14" s="136"/>
      <c r="O14" s="61"/>
    </row>
    <row r="15" spans="2:15" s="2" customFormat="1" ht="13.5" customHeight="1">
      <c r="D15" s="229" t="s">
        <v>8</v>
      </c>
      <c r="E15" s="222"/>
      <c r="F15" s="39">
        <v>34252</v>
      </c>
      <c r="G15" s="39">
        <v>10</v>
      </c>
      <c r="H15" s="39">
        <v>30</v>
      </c>
      <c r="I15" s="39">
        <v>33505</v>
      </c>
      <c r="J15" s="39">
        <v>18580</v>
      </c>
      <c r="K15" s="138">
        <v>55.45440978958365</v>
      </c>
      <c r="L15" s="39">
        <v>1981</v>
      </c>
      <c r="M15" s="39">
        <v>550</v>
      </c>
      <c r="N15" s="136">
        <v>96</v>
      </c>
      <c r="O15" s="3"/>
    </row>
    <row r="16" spans="2:15" ht="13.5" customHeight="1">
      <c r="D16" s="2"/>
      <c r="E16" s="25" t="s">
        <v>355</v>
      </c>
      <c r="F16" s="39">
        <v>384</v>
      </c>
      <c r="G16" s="39">
        <v>3</v>
      </c>
      <c r="H16" s="39">
        <v>9</v>
      </c>
      <c r="I16" s="39">
        <v>362</v>
      </c>
      <c r="J16" s="39">
        <v>92</v>
      </c>
      <c r="K16" s="138">
        <v>25.344352617079892</v>
      </c>
      <c r="L16" s="39">
        <v>31</v>
      </c>
      <c r="M16" s="39">
        <v>0</v>
      </c>
      <c r="N16" s="136">
        <v>6</v>
      </c>
      <c r="O16" s="61"/>
    </row>
    <row r="17" spans="4:15" ht="13.5" customHeight="1">
      <c r="D17" s="2"/>
      <c r="E17" s="25" t="s">
        <v>356</v>
      </c>
      <c r="F17" s="39">
        <v>981</v>
      </c>
      <c r="G17" s="39">
        <v>7</v>
      </c>
      <c r="H17" s="39">
        <v>18</v>
      </c>
      <c r="I17" s="39">
        <v>948</v>
      </c>
      <c r="J17" s="39">
        <v>154</v>
      </c>
      <c r="K17" s="138">
        <v>16.296296296296298</v>
      </c>
      <c r="L17" s="39">
        <v>73</v>
      </c>
      <c r="M17" s="39">
        <v>0</v>
      </c>
      <c r="N17" s="136">
        <v>6</v>
      </c>
      <c r="O17" s="61"/>
    </row>
    <row r="18" spans="4:15" ht="13.5" customHeight="1">
      <c r="D18" s="2"/>
      <c r="E18" s="25" t="s">
        <v>357</v>
      </c>
      <c r="F18" s="39">
        <v>3849</v>
      </c>
      <c r="G18" s="39">
        <v>0</v>
      </c>
      <c r="H18" s="39">
        <v>0</v>
      </c>
      <c r="I18" s="39">
        <v>3678</v>
      </c>
      <c r="J18" s="39">
        <v>2057</v>
      </c>
      <c r="K18" s="138">
        <v>55.927134312126157</v>
      </c>
      <c r="L18" s="39">
        <v>357</v>
      </c>
      <c r="M18" s="39">
        <v>153</v>
      </c>
      <c r="N18" s="136">
        <v>10</v>
      </c>
      <c r="O18" s="61"/>
    </row>
    <row r="19" spans="4:15" ht="13.5" customHeight="1">
      <c r="D19" s="2"/>
      <c r="E19" s="25" t="s">
        <v>358</v>
      </c>
      <c r="F19" s="39">
        <v>12102</v>
      </c>
      <c r="G19" s="39">
        <v>0</v>
      </c>
      <c r="H19" s="39">
        <v>0</v>
      </c>
      <c r="I19" s="39">
        <v>11907</v>
      </c>
      <c r="J19" s="39">
        <v>4899</v>
      </c>
      <c r="K19" s="138">
        <v>41.143864953388764</v>
      </c>
      <c r="L19" s="39">
        <v>697</v>
      </c>
      <c r="M19" s="39">
        <v>172</v>
      </c>
      <c r="N19" s="136">
        <v>21</v>
      </c>
      <c r="O19" s="61"/>
    </row>
    <row r="20" spans="4:15" ht="13.5" customHeight="1">
      <c r="D20" s="2"/>
      <c r="E20" s="25" t="s">
        <v>359</v>
      </c>
      <c r="F20" s="39">
        <v>4047</v>
      </c>
      <c r="G20" s="39">
        <v>0</v>
      </c>
      <c r="H20" s="39">
        <v>0</v>
      </c>
      <c r="I20" s="39">
        <v>4022</v>
      </c>
      <c r="J20" s="39">
        <v>2067</v>
      </c>
      <c r="K20" s="138">
        <v>51.392342118349077</v>
      </c>
      <c r="L20" s="39">
        <v>188</v>
      </c>
      <c r="M20" s="39">
        <v>0</v>
      </c>
      <c r="N20" s="136">
        <v>12</v>
      </c>
      <c r="O20" s="61"/>
    </row>
    <row r="21" spans="4:15" ht="13.5" customHeight="1">
      <c r="D21" s="2"/>
      <c r="E21" s="25" t="s">
        <v>360</v>
      </c>
      <c r="F21" s="39">
        <v>763</v>
      </c>
      <c r="G21" s="39">
        <v>0</v>
      </c>
      <c r="H21" s="39">
        <v>0</v>
      </c>
      <c r="I21" s="39">
        <v>760</v>
      </c>
      <c r="J21" s="39">
        <v>432</v>
      </c>
      <c r="K21" s="138">
        <v>56.84210526315789</v>
      </c>
      <c r="L21" s="39">
        <v>50</v>
      </c>
      <c r="M21" s="39">
        <v>0</v>
      </c>
      <c r="N21" s="136">
        <v>0</v>
      </c>
      <c r="O21" s="61"/>
    </row>
    <row r="22" spans="4:15" ht="13.5" customHeight="1">
      <c r="D22" s="2"/>
      <c r="E22" s="25" t="s">
        <v>168</v>
      </c>
      <c r="F22" s="39">
        <v>592</v>
      </c>
      <c r="G22" s="39">
        <v>0</v>
      </c>
      <c r="H22" s="39">
        <v>0</v>
      </c>
      <c r="I22" s="39">
        <v>577</v>
      </c>
      <c r="J22" s="39">
        <v>272</v>
      </c>
      <c r="K22" s="138">
        <v>47.140381282495667</v>
      </c>
      <c r="L22" s="39">
        <v>29</v>
      </c>
      <c r="M22" s="39">
        <v>14</v>
      </c>
      <c r="N22" s="136">
        <v>1</v>
      </c>
      <c r="O22" s="61"/>
    </row>
    <row r="23" spans="4:15" ht="13.5" customHeight="1">
      <c r="D23" s="2"/>
      <c r="E23" s="25" t="s">
        <v>15</v>
      </c>
      <c r="F23" s="39">
        <v>1846</v>
      </c>
      <c r="G23" s="39">
        <v>0</v>
      </c>
      <c r="H23" s="39">
        <v>0</v>
      </c>
      <c r="I23" s="39">
        <v>1813</v>
      </c>
      <c r="J23" s="39">
        <v>1029</v>
      </c>
      <c r="K23" s="138">
        <v>56.694214876033058</v>
      </c>
      <c r="L23" s="39">
        <v>176</v>
      </c>
      <c r="M23" s="39">
        <v>19</v>
      </c>
      <c r="N23" s="136">
        <v>2</v>
      </c>
      <c r="O23" s="61"/>
    </row>
    <row r="24" spans="4:15" ht="13.5" customHeight="1">
      <c r="D24" s="2"/>
      <c r="E24" s="26" t="s">
        <v>172</v>
      </c>
      <c r="F24" s="34">
        <v>185</v>
      </c>
      <c r="G24" s="39">
        <v>0</v>
      </c>
      <c r="H24" s="36">
        <v>0</v>
      </c>
      <c r="I24" s="36">
        <v>185</v>
      </c>
      <c r="J24" s="39">
        <v>131</v>
      </c>
      <c r="K24" s="108">
        <v>70.810810810810807</v>
      </c>
      <c r="L24" s="35">
        <v>6</v>
      </c>
      <c r="M24" s="35">
        <v>0</v>
      </c>
      <c r="N24" s="43">
        <v>0</v>
      </c>
      <c r="O24" s="61"/>
    </row>
    <row r="25" spans="4:15" ht="13.5" customHeight="1">
      <c r="D25" s="2"/>
      <c r="E25" s="25" t="s">
        <v>361</v>
      </c>
      <c r="F25" s="39">
        <v>273</v>
      </c>
      <c r="G25" s="39">
        <v>0</v>
      </c>
      <c r="H25" s="39">
        <v>0</v>
      </c>
      <c r="I25" s="39">
        <v>270</v>
      </c>
      <c r="J25" s="39">
        <v>106</v>
      </c>
      <c r="K25" s="138">
        <v>39.25925925925926</v>
      </c>
      <c r="L25" s="39">
        <v>66</v>
      </c>
      <c r="M25" s="39">
        <v>0</v>
      </c>
      <c r="N25" s="136">
        <v>3</v>
      </c>
      <c r="O25" s="61"/>
    </row>
    <row r="26" spans="4:15" ht="13.5" customHeight="1">
      <c r="D26" s="2"/>
      <c r="E26" s="26" t="s">
        <v>167</v>
      </c>
      <c r="F26" s="39">
        <v>365</v>
      </c>
      <c r="G26" s="39">
        <v>0</v>
      </c>
      <c r="H26" s="39">
        <v>0</v>
      </c>
      <c r="I26" s="39">
        <v>346</v>
      </c>
      <c r="J26" s="39">
        <v>240</v>
      </c>
      <c r="K26" s="138">
        <v>69.364161849710982</v>
      </c>
      <c r="L26" s="39">
        <v>18</v>
      </c>
      <c r="M26" s="39">
        <v>18</v>
      </c>
      <c r="N26" s="136">
        <v>1</v>
      </c>
      <c r="O26" s="61"/>
    </row>
    <row r="27" spans="4:15" ht="13.5" customHeight="1">
      <c r="D27" s="2"/>
      <c r="E27" s="26" t="s">
        <v>176</v>
      </c>
      <c r="F27" s="39">
        <v>564</v>
      </c>
      <c r="G27" s="39">
        <v>0</v>
      </c>
      <c r="H27" s="39">
        <v>0</v>
      </c>
      <c r="I27" s="39">
        <v>519</v>
      </c>
      <c r="J27" s="39">
        <v>311</v>
      </c>
      <c r="K27" s="138">
        <v>59.922928709055881</v>
      </c>
      <c r="L27" s="39">
        <v>48</v>
      </c>
      <c r="M27" s="39">
        <v>43</v>
      </c>
      <c r="N27" s="136">
        <v>2</v>
      </c>
      <c r="O27" s="61"/>
    </row>
    <row r="28" spans="4:15" ht="13.5" customHeight="1">
      <c r="D28" s="2"/>
      <c r="E28" s="26" t="s">
        <v>171</v>
      </c>
      <c r="F28" s="39">
        <v>1138</v>
      </c>
      <c r="G28" s="39">
        <v>0</v>
      </c>
      <c r="H28" s="39">
        <v>0</v>
      </c>
      <c r="I28" s="39">
        <v>1137</v>
      </c>
      <c r="J28" s="39">
        <v>918</v>
      </c>
      <c r="K28" s="138">
        <v>80.738786279683367</v>
      </c>
      <c r="L28" s="39">
        <v>27</v>
      </c>
      <c r="M28" s="39">
        <v>1</v>
      </c>
      <c r="N28" s="136">
        <v>0</v>
      </c>
      <c r="O28" s="61"/>
    </row>
    <row r="29" spans="4:15" ht="25.5" customHeight="1">
      <c r="D29" s="2"/>
      <c r="E29" s="26" t="s">
        <v>193</v>
      </c>
      <c r="F29" s="39">
        <v>399</v>
      </c>
      <c r="G29" s="39">
        <v>0</v>
      </c>
      <c r="H29" s="39">
        <v>0</v>
      </c>
      <c r="I29" s="39">
        <v>384</v>
      </c>
      <c r="J29" s="39">
        <v>176</v>
      </c>
      <c r="K29" s="138">
        <v>45.833333333333329</v>
      </c>
      <c r="L29" s="39">
        <v>28</v>
      </c>
      <c r="M29" s="39">
        <v>13</v>
      </c>
      <c r="N29" s="136">
        <v>1</v>
      </c>
      <c r="O29" s="61"/>
    </row>
    <row r="30" spans="4:15" ht="25.5" customHeight="1">
      <c r="D30" s="2"/>
      <c r="E30" s="26" t="s">
        <v>131</v>
      </c>
      <c r="F30" s="39">
        <v>5234</v>
      </c>
      <c r="G30" s="39">
        <v>0</v>
      </c>
      <c r="H30" s="39">
        <v>0</v>
      </c>
      <c r="I30" s="39">
        <v>5108</v>
      </c>
      <c r="J30" s="39">
        <v>4755</v>
      </c>
      <c r="K30" s="138">
        <v>93.089271730618634</v>
      </c>
      <c r="L30" s="39">
        <v>86</v>
      </c>
      <c r="M30" s="39">
        <v>88</v>
      </c>
      <c r="N30" s="136">
        <v>27</v>
      </c>
      <c r="O30" s="61"/>
    </row>
    <row r="31" spans="4:15" ht="13.5" customHeight="1">
      <c r="D31" s="2"/>
      <c r="E31" s="26" t="s">
        <v>175</v>
      </c>
      <c r="F31" s="34">
        <v>147</v>
      </c>
      <c r="G31" s="39">
        <v>0</v>
      </c>
      <c r="H31" s="36">
        <v>3</v>
      </c>
      <c r="I31" s="36">
        <v>143</v>
      </c>
      <c r="J31" s="39">
        <v>54</v>
      </c>
      <c r="K31" s="108">
        <v>37.76223776223776</v>
      </c>
      <c r="L31" s="35">
        <v>2</v>
      </c>
      <c r="M31" s="35">
        <v>0</v>
      </c>
      <c r="N31" s="43">
        <v>0</v>
      </c>
      <c r="O31" s="61"/>
    </row>
    <row r="32" spans="4:15" ht="13.5" customHeight="1">
      <c r="D32" s="2"/>
      <c r="E32" s="25" t="s">
        <v>161</v>
      </c>
      <c r="F32" s="39">
        <v>1383</v>
      </c>
      <c r="G32" s="39">
        <v>0</v>
      </c>
      <c r="H32" s="39">
        <v>0</v>
      </c>
      <c r="I32" s="39">
        <v>1346</v>
      </c>
      <c r="J32" s="39">
        <v>887</v>
      </c>
      <c r="K32" s="138">
        <v>65.898959881129272</v>
      </c>
      <c r="L32" s="39">
        <v>99</v>
      </c>
      <c r="M32" s="39">
        <v>29</v>
      </c>
      <c r="N32" s="136">
        <v>4</v>
      </c>
      <c r="O32" s="61"/>
    </row>
    <row r="33" spans="4:15" ht="13.5" customHeight="1">
      <c r="D33" s="2"/>
      <c r="E33" s="25"/>
      <c r="F33" s="39"/>
      <c r="G33" s="39"/>
      <c r="H33" s="39"/>
      <c r="I33" s="39"/>
      <c r="J33" s="39"/>
      <c r="K33" s="138"/>
      <c r="L33" s="39"/>
      <c r="M33" s="39"/>
      <c r="N33" s="136"/>
      <c r="O33" s="61"/>
    </row>
    <row r="34" spans="4:15" ht="13.5" customHeight="1">
      <c r="D34" s="229" t="s">
        <v>9</v>
      </c>
      <c r="E34" s="222"/>
      <c r="F34" s="39">
        <v>22810</v>
      </c>
      <c r="G34" s="39">
        <v>0</v>
      </c>
      <c r="H34" s="39">
        <v>0</v>
      </c>
      <c r="I34" s="39">
        <v>22264</v>
      </c>
      <c r="J34" s="39">
        <v>13409</v>
      </c>
      <c r="K34" s="138">
        <v>60.227272727272727</v>
      </c>
      <c r="L34" s="39">
        <v>843</v>
      </c>
      <c r="M34" s="39">
        <v>484</v>
      </c>
      <c r="N34" s="136">
        <v>44</v>
      </c>
      <c r="O34" s="61"/>
    </row>
    <row r="35" spans="4:15" ht="13.5" customHeight="1">
      <c r="D35" s="2"/>
      <c r="E35" s="25" t="s">
        <v>162</v>
      </c>
      <c r="F35" s="39">
        <v>47</v>
      </c>
      <c r="G35" s="39">
        <v>0</v>
      </c>
      <c r="H35" s="39">
        <v>0</v>
      </c>
      <c r="I35" s="39">
        <v>40</v>
      </c>
      <c r="J35" s="39">
        <v>39</v>
      </c>
      <c r="K35" s="138">
        <v>97.5</v>
      </c>
      <c r="L35" s="39">
        <v>0</v>
      </c>
      <c r="M35" s="39">
        <v>7</v>
      </c>
      <c r="N35" s="136">
        <v>0</v>
      </c>
      <c r="O35" s="61"/>
    </row>
    <row r="36" spans="4:15" ht="13.5" customHeight="1">
      <c r="D36" s="2"/>
      <c r="E36" s="25" t="s">
        <v>163</v>
      </c>
      <c r="F36" s="39">
        <v>228</v>
      </c>
      <c r="G36" s="39">
        <v>0</v>
      </c>
      <c r="H36" s="39">
        <v>0</v>
      </c>
      <c r="I36" s="39">
        <v>194</v>
      </c>
      <c r="J36" s="39">
        <v>71</v>
      </c>
      <c r="K36" s="138">
        <v>36.597938144329895</v>
      </c>
      <c r="L36" s="39">
        <v>8</v>
      </c>
      <c r="M36" s="39">
        <v>31</v>
      </c>
      <c r="N36" s="136">
        <v>1</v>
      </c>
      <c r="O36" s="61"/>
    </row>
    <row r="37" spans="4:15" ht="27" customHeight="1">
      <c r="D37" s="2"/>
      <c r="E37" s="26" t="s">
        <v>164</v>
      </c>
      <c r="F37" s="39">
        <v>10830</v>
      </c>
      <c r="G37" s="39">
        <v>0</v>
      </c>
      <c r="H37" s="39">
        <v>0</v>
      </c>
      <c r="I37" s="39">
        <v>10808</v>
      </c>
      <c r="J37" s="39">
        <v>4385</v>
      </c>
      <c r="K37" s="138">
        <v>40.571798667653589</v>
      </c>
      <c r="L37" s="39">
        <v>492</v>
      </c>
      <c r="M37" s="39">
        <v>0</v>
      </c>
      <c r="N37" s="136">
        <v>13</v>
      </c>
      <c r="O37" s="61"/>
    </row>
    <row r="38" spans="4:15" ht="13.5" customHeight="1">
      <c r="D38" s="2"/>
      <c r="E38" s="25" t="s">
        <v>169</v>
      </c>
      <c r="F38" s="39">
        <v>873</v>
      </c>
      <c r="G38" s="39">
        <v>0</v>
      </c>
      <c r="H38" s="39">
        <v>0</v>
      </c>
      <c r="I38" s="39">
        <v>870</v>
      </c>
      <c r="J38" s="39">
        <v>735</v>
      </c>
      <c r="K38" s="138">
        <v>84.482758620689651</v>
      </c>
      <c r="L38" s="39">
        <v>32</v>
      </c>
      <c r="M38" s="39">
        <v>0</v>
      </c>
      <c r="N38" s="136">
        <v>0</v>
      </c>
      <c r="O38" s="61"/>
    </row>
    <row r="39" spans="4:15" ht="13.5" customHeight="1">
      <c r="D39" s="2"/>
      <c r="E39" s="25" t="s">
        <v>194</v>
      </c>
      <c r="F39" s="39">
        <v>186</v>
      </c>
      <c r="G39" s="39">
        <v>0</v>
      </c>
      <c r="H39" s="39">
        <v>0</v>
      </c>
      <c r="I39" s="39">
        <v>186</v>
      </c>
      <c r="J39" s="39">
        <v>141</v>
      </c>
      <c r="K39" s="138">
        <v>75.806451612903231</v>
      </c>
      <c r="L39" s="39">
        <v>4</v>
      </c>
      <c r="M39" s="39">
        <v>0</v>
      </c>
      <c r="N39" s="136">
        <v>0</v>
      </c>
      <c r="O39" s="61"/>
    </row>
    <row r="40" spans="4:15" ht="13.5" customHeight="1">
      <c r="D40" s="2"/>
      <c r="E40" s="25" t="s">
        <v>13</v>
      </c>
      <c r="F40" s="39">
        <v>46</v>
      </c>
      <c r="G40" s="39">
        <v>0</v>
      </c>
      <c r="H40" s="39">
        <v>0</v>
      </c>
      <c r="I40" s="39">
        <v>46</v>
      </c>
      <c r="J40" s="39">
        <v>3</v>
      </c>
      <c r="K40" s="138">
        <v>6.5217391304347823</v>
      </c>
      <c r="L40" s="39">
        <v>0</v>
      </c>
      <c r="M40" s="39">
        <v>0</v>
      </c>
      <c r="N40" s="136">
        <v>0</v>
      </c>
      <c r="O40" s="61"/>
    </row>
    <row r="41" spans="4:15" ht="13.5" customHeight="1">
      <c r="D41" s="2"/>
      <c r="E41" s="25" t="s">
        <v>129</v>
      </c>
      <c r="F41" s="39">
        <v>203</v>
      </c>
      <c r="G41" s="39">
        <v>0</v>
      </c>
      <c r="H41" s="36">
        <v>0</v>
      </c>
      <c r="I41" s="36">
        <v>201</v>
      </c>
      <c r="J41" s="39">
        <v>131</v>
      </c>
      <c r="K41" s="108">
        <v>65.174129353233837</v>
      </c>
      <c r="L41" s="36">
        <v>8</v>
      </c>
      <c r="M41" s="36">
        <v>2</v>
      </c>
      <c r="N41" s="136">
        <v>0</v>
      </c>
      <c r="O41" s="61"/>
    </row>
    <row r="42" spans="4:15" ht="13.5" customHeight="1">
      <c r="D42" s="2"/>
      <c r="E42" s="25" t="s">
        <v>173</v>
      </c>
      <c r="F42" s="34">
        <v>232</v>
      </c>
      <c r="G42" s="39">
        <v>0</v>
      </c>
      <c r="H42" s="36">
        <v>0</v>
      </c>
      <c r="I42" s="36">
        <v>168</v>
      </c>
      <c r="J42" s="39">
        <v>158</v>
      </c>
      <c r="K42" s="108">
        <v>94.047619047619051</v>
      </c>
      <c r="L42" s="35">
        <v>2</v>
      </c>
      <c r="M42" s="35">
        <v>56</v>
      </c>
      <c r="N42" s="43">
        <v>7</v>
      </c>
      <c r="O42" s="61"/>
    </row>
    <row r="43" spans="4:15" ht="13.5" customHeight="1">
      <c r="D43" s="2"/>
      <c r="E43" s="25" t="s">
        <v>174</v>
      </c>
      <c r="F43" s="39">
        <v>310</v>
      </c>
      <c r="G43" s="39">
        <v>0</v>
      </c>
      <c r="H43" s="39">
        <v>0</v>
      </c>
      <c r="I43" s="39">
        <v>196</v>
      </c>
      <c r="J43" s="39">
        <v>182</v>
      </c>
      <c r="K43" s="138">
        <v>92.857142857142861</v>
      </c>
      <c r="L43" s="39">
        <v>1</v>
      </c>
      <c r="M43" s="39">
        <v>114</v>
      </c>
      <c r="N43" s="136">
        <v>0</v>
      </c>
      <c r="O43" s="61"/>
    </row>
    <row r="44" spans="4:15" ht="13.5" customHeight="1">
      <c r="D44" s="2"/>
      <c r="E44" s="25" t="s">
        <v>170</v>
      </c>
      <c r="F44" s="39">
        <v>161</v>
      </c>
      <c r="G44" s="39">
        <v>0</v>
      </c>
      <c r="H44" s="39">
        <v>0</v>
      </c>
      <c r="I44" s="39">
        <v>158</v>
      </c>
      <c r="J44" s="39">
        <v>128</v>
      </c>
      <c r="K44" s="138">
        <v>81.012658227848107</v>
      </c>
      <c r="L44" s="39">
        <v>2</v>
      </c>
      <c r="M44" s="39">
        <v>3</v>
      </c>
      <c r="N44" s="136">
        <v>0</v>
      </c>
      <c r="O44" s="61"/>
    </row>
    <row r="45" spans="4:15" ht="13.5" customHeight="1">
      <c r="D45" s="2"/>
      <c r="E45" s="25" t="s">
        <v>195</v>
      </c>
      <c r="F45" s="39">
        <v>647</v>
      </c>
      <c r="G45" s="39">
        <v>0</v>
      </c>
      <c r="H45" s="39">
        <v>0</v>
      </c>
      <c r="I45" s="39">
        <v>643</v>
      </c>
      <c r="J45" s="39">
        <v>601</v>
      </c>
      <c r="K45" s="138">
        <v>93.46811819595645</v>
      </c>
      <c r="L45" s="39">
        <v>0</v>
      </c>
      <c r="M45" s="39">
        <v>4</v>
      </c>
      <c r="N45" s="136">
        <v>0</v>
      </c>
      <c r="O45" s="61"/>
    </row>
    <row r="46" spans="4:15" ht="13.5" customHeight="1">
      <c r="D46" s="2"/>
      <c r="E46" s="25" t="s">
        <v>196</v>
      </c>
      <c r="F46" s="39">
        <v>6900</v>
      </c>
      <c r="G46" s="39">
        <v>0</v>
      </c>
      <c r="H46" s="39">
        <v>0</v>
      </c>
      <c r="I46" s="39">
        <v>6754</v>
      </c>
      <c r="J46" s="39">
        <v>5407</v>
      </c>
      <c r="K46" s="138">
        <v>80.05626295528576</v>
      </c>
      <c r="L46" s="39">
        <v>181</v>
      </c>
      <c r="M46" s="39">
        <v>125</v>
      </c>
      <c r="N46" s="136">
        <v>21</v>
      </c>
      <c r="O46" s="61"/>
    </row>
    <row r="47" spans="4:15" ht="13.5" customHeight="1">
      <c r="D47" s="2"/>
      <c r="E47" s="25" t="s">
        <v>128</v>
      </c>
      <c r="F47" s="39">
        <v>2147</v>
      </c>
      <c r="G47" s="39">
        <v>0</v>
      </c>
      <c r="H47" s="39">
        <v>0</v>
      </c>
      <c r="I47" s="39">
        <v>2000</v>
      </c>
      <c r="J47" s="39">
        <v>1428</v>
      </c>
      <c r="K47" s="138">
        <v>71.400000000000006</v>
      </c>
      <c r="L47" s="39">
        <v>113</v>
      </c>
      <c r="M47" s="39">
        <v>142</v>
      </c>
      <c r="N47" s="136">
        <v>2</v>
      </c>
      <c r="O47" s="61"/>
    </row>
    <row r="48" spans="4:15" ht="13.5" customHeight="1">
      <c r="D48" s="2"/>
      <c r="E48" s="25"/>
      <c r="F48" s="39"/>
      <c r="G48" s="39"/>
      <c r="H48" s="39"/>
      <c r="I48" s="39"/>
      <c r="J48" s="39"/>
      <c r="K48" s="138"/>
      <c r="L48" s="39"/>
      <c r="M48" s="39"/>
      <c r="N48" s="136"/>
      <c r="O48" s="61"/>
    </row>
    <row r="49" spans="2:15" ht="13.5" customHeight="1">
      <c r="B49" s="232" t="s">
        <v>182</v>
      </c>
      <c r="C49" s="232"/>
      <c r="D49" s="232"/>
      <c r="E49" s="222"/>
      <c r="F49" s="39">
        <v>8870</v>
      </c>
      <c r="G49" s="39" t="s">
        <v>369</v>
      </c>
      <c r="H49" s="39" t="s">
        <v>369</v>
      </c>
      <c r="I49" s="39">
        <v>6970</v>
      </c>
      <c r="J49" s="39">
        <v>4522</v>
      </c>
      <c r="K49" s="138">
        <v>64.878048780487802</v>
      </c>
      <c r="L49" s="39">
        <v>549</v>
      </c>
      <c r="M49" s="39">
        <v>1716</v>
      </c>
      <c r="N49" s="136">
        <v>174</v>
      </c>
      <c r="O49" s="61"/>
    </row>
    <row r="50" spans="2:15" ht="13.5" customHeight="1">
      <c r="C50" s="143"/>
      <c r="D50" s="143"/>
      <c r="E50" s="13"/>
      <c r="F50" s="185">
        <v>10</v>
      </c>
      <c r="G50" s="39"/>
      <c r="H50" s="36"/>
      <c r="I50" s="36"/>
      <c r="J50" s="39"/>
      <c r="K50" s="108"/>
      <c r="L50" s="36"/>
      <c r="M50" s="36"/>
      <c r="N50" s="136"/>
      <c r="O50" s="61"/>
    </row>
    <row r="51" spans="2:15" ht="13.5" customHeight="1">
      <c r="C51" s="143"/>
      <c r="D51" s="232" t="s">
        <v>183</v>
      </c>
      <c r="E51" s="222"/>
      <c r="F51" s="39">
        <v>8378</v>
      </c>
      <c r="G51" s="39" t="s">
        <v>369</v>
      </c>
      <c r="H51" s="39" t="s">
        <v>369</v>
      </c>
      <c r="I51" s="36">
        <v>6970</v>
      </c>
      <c r="J51" s="39">
        <v>4522</v>
      </c>
      <c r="K51" s="68">
        <v>64.878048780487802</v>
      </c>
      <c r="L51" s="36">
        <v>549</v>
      </c>
      <c r="M51" s="36">
        <v>1286</v>
      </c>
      <c r="N51" s="136">
        <v>115</v>
      </c>
      <c r="O51" s="61"/>
    </row>
    <row r="52" spans="2:15" ht="13.5" customHeight="1">
      <c r="C52" s="143"/>
      <c r="D52" s="143"/>
      <c r="E52" s="25" t="s">
        <v>184</v>
      </c>
      <c r="F52" s="39">
        <v>267</v>
      </c>
      <c r="G52" s="39" t="s">
        <v>369</v>
      </c>
      <c r="H52" s="39" t="s">
        <v>369</v>
      </c>
      <c r="I52" s="36">
        <v>0</v>
      </c>
      <c r="J52" s="39">
        <v>0</v>
      </c>
      <c r="K52" s="108" t="s">
        <v>205</v>
      </c>
      <c r="L52" s="36">
        <v>0</v>
      </c>
      <c r="M52" s="36">
        <v>231</v>
      </c>
      <c r="N52" s="136">
        <v>33</v>
      </c>
      <c r="O52" s="61"/>
    </row>
    <row r="53" spans="2:15" ht="13.5" customHeight="1">
      <c r="C53" s="143"/>
      <c r="D53" s="143"/>
      <c r="E53" s="25" t="s">
        <v>185</v>
      </c>
      <c r="F53" s="39">
        <v>7332</v>
      </c>
      <c r="G53" s="39" t="s">
        <v>369</v>
      </c>
      <c r="H53" s="39" t="s">
        <v>369</v>
      </c>
      <c r="I53" s="36">
        <v>6621</v>
      </c>
      <c r="J53" s="39">
        <v>4325</v>
      </c>
      <c r="K53" s="108">
        <v>65.322458843075054</v>
      </c>
      <c r="L53" s="36">
        <v>520</v>
      </c>
      <c r="M53" s="36">
        <v>689</v>
      </c>
      <c r="N53" s="136">
        <v>22</v>
      </c>
      <c r="O53" s="61"/>
    </row>
    <row r="54" spans="2:15" ht="13.5" customHeight="1">
      <c r="C54" s="143"/>
      <c r="D54" s="143"/>
      <c r="E54" s="25" t="s">
        <v>168</v>
      </c>
      <c r="F54" s="39">
        <v>226</v>
      </c>
      <c r="G54" s="39" t="s">
        <v>369</v>
      </c>
      <c r="H54" s="39" t="s">
        <v>369</v>
      </c>
      <c r="I54" s="36">
        <v>147</v>
      </c>
      <c r="J54" s="39">
        <v>65</v>
      </c>
      <c r="K54" s="108">
        <v>44.217687074829932</v>
      </c>
      <c r="L54" s="36">
        <v>7</v>
      </c>
      <c r="M54" s="36">
        <v>78</v>
      </c>
      <c r="N54" s="136">
        <v>1</v>
      </c>
      <c r="O54" s="61"/>
    </row>
    <row r="55" spans="2:15" ht="13.5" customHeight="1">
      <c r="B55" s="61"/>
      <c r="C55" s="61"/>
      <c r="D55" s="3"/>
      <c r="E55" s="25" t="s">
        <v>186</v>
      </c>
      <c r="F55" s="34">
        <v>4</v>
      </c>
      <c r="G55" s="39" t="s">
        <v>369</v>
      </c>
      <c r="H55" s="39" t="s">
        <v>369</v>
      </c>
      <c r="I55" s="36">
        <v>4</v>
      </c>
      <c r="J55" s="39">
        <v>2</v>
      </c>
      <c r="K55" s="108">
        <v>50</v>
      </c>
      <c r="L55" s="36">
        <v>0</v>
      </c>
      <c r="M55" s="35">
        <v>0</v>
      </c>
      <c r="N55" s="43">
        <v>0</v>
      </c>
      <c r="O55" s="61"/>
    </row>
    <row r="56" spans="2:15" ht="13.5" customHeight="1">
      <c r="B56" s="61"/>
      <c r="C56" s="61"/>
      <c r="D56" s="3"/>
      <c r="E56" s="25" t="s">
        <v>187</v>
      </c>
      <c r="F56" s="34">
        <v>251</v>
      </c>
      <c r="G56" s="39" t="s">
        <v>369</v>
      </c>
      <c r="H56" s="39" t="s">
        <v>369</v>
      </c>
      <c r="I56" s="36">
        <v>194</v>
      </c>
      <c r="J56" s="39">
        <v>126</v>
      </c>
      <c r="K56" s="108">
        <v>64.948453608247419</v>
      </c>
      <c r="L56" s="36">
        <v>22</v>
      </c>
      <c r="M56" s="35">
        <v>55</v>
      </c>
      <c r="N56" s="43">
        <v>2</v>
      </c>
      <c r="O56" s="61"/>
    </row>
    <row r="57" spans="2:15" ht="13.5" customHeight="1">
      <c r="B57" s="61"/>
      <c r="C57" s="61"/>
      <c r="D57" s="3"/>
      <c r="E57" s="25" t="s">
        <v>130</v>
      </c>
      <c r="F57" s="34">
        <v>162</v>
      </c>
      <c r="G57" s="39" t="s">
        <v>369</v>
      </c>
      <c r="H57" s="39" t="s">
        <v>369</v>
      </c>
      <c r="I57" s="36">
        <v>0</v>
      </c>
      <c r="J57" s="39">
        <v>0</v>
      </c>
      <c r="K57" s="108" t="s">
        <v>205</v>
      </c>
      <c r="L57" s="36">
        <v>0</v>
      </c>
      <c r="M57" s="35">
        <v>113</v>
      </c>
      <c r="N57" s="43">
        <v>45</v>
      </c>
      <c r="O57" s="61"/>
    </row>
    <row r="58" spans="2:15" ht="13.5" customHeight="1">
      <c r="B58" s="61"/>
      <c r="C58" s="61"/>
      <c r="D58" s="3"/>
      <c r="E58" s="25" t="s">
        <v>128</v>
      </c>
      <c r="F58" s="34">
        <v>136</v>
      </c>
      <c r="G58" s="39" t="s">
        <v>369</v>
      </c>
      <c r="H58" s="39" t="s">
        <v>369</v>
      </c>
      <c r="I58" s="36">
        <v>4</v>
      </c>
      <c r="J58" s="39">
        <v>4</v>
      </c>
      <c r="K58" s="108">
        <v>100</v>
      </c>
      <c r="L58" s="36">
        <v>0</v>
      </c>
      <c r="M58" s="35">
        <v>120</v>
      </c>
      <c r="N58" s="43">
        <v>12</v>
      </c>
      <c r="O58" s="61"/>
    </row>
    <row r="59" spans="2:15" ht="13.5" customHeight="1">
      <c r="B59" s="61"/>
      <c r="C59" s="61"/>
      <c r="D59" s="3"/>
      <c r="E59" s="25"/>
      <c r="F59" s="34"/>
      <c r="G59" s="39"/>
      <c r="H59" s="36"/>
      <c r="I59" s="36"/>
      <c r="J59" s="39"/>
      <c r="K59" s="108"/>
      <c r="L59" s="35"/>
      <c r="M59" s="35"/>
      <c r="N59" s="43"/>
      <c r="O59" s="61"/>
    </row>
    <row r="60" spans="2:15" ht="13.5" customHeight="1">
      <c r="B60" s="61"/>
      <c r="C60" s="61"/>
      <c r="D60" s="229" t="s">
        <v>188</v>
      </c>
      <c r="E60" s="222"/>
      <c r="F60" s="34">
        <v>492</v>
      </c>
      <c r="G60" s="39" t="s">
        <v>369</v>
      </c>
      <c r="H60" s="39" t="s">
        <v>369</v>
      </c>
      <c r="I60" s="36">
        <v>0</v>
      </c>
      <c r="J60" s="36">
        <v>0</v>
      </c>
      <c r="K60" s="108" t="s">
        <v>205</v>
      </c>
      <c r="L60" s="35">
        <v>0</v>
      </c>
      <c r="M60" s="35">
        <v>430</v>
      </c>
      <c r="N60" s="43">
        <v>59</v>
      </c>
      <c r="O60" s="61"/>
    </row>
    <row r="61" spans="2:15" ht="13.5" customHeight="1">
      <c r="B61" s="61"/>
      <c r="C61" s="61"/>
      <c r="D61" s="3"/>
      <c r="E61" s="25" t="s">
        <v>189</v>
      </c>
      <c r="F61" s="34">
        <v>3</v>
      </c>
      <c r="G61" s="39" t="s">
        <v>369</v>
      </c>
      <c r="H61" s="39" t="s">
        <v>369</v>
      </c>
      <c r="I61" s="36">
        <v>0</v>
      </c>
      <c r="J61" s="39">
        <v>0</v>
      </c>
      <c r="K61" s="108" t="s">
        <v>205</v>
      </c>
      <c r="L61" s="35">
        <v>0</v>
      </c>
      <c r="M61" s="35">
        <v>3</v>
      </c>
      <c r="N61" s="43">
        <v>0</v>
      </c>
      <c r="O61" s="61"/>
    </row>
    <row r="62" spans="2:15" ht="13.5" customHeight="1">
      <c r="B62" s="61"/>
      <c r="C62" s="61"/>
      <c r="D62" s="3"/>
      <c r="E62" s="25" t="s">
        <v>190</v>
      </c>
      <c r="F62" s="34">
        <v>74</v>
      </c>
      <c r="G62" s="39" t="s">
        <v>369</v>
      </c>
      <c r="H62" s="39" t="s">
        <v>369</v>
      </c>
      <c r="I62" s="36">
        <v>0</v>
      </c>
      <c r="J62" s="39">
        <v>0</v>
      </c>
      <c r="K62" s="108" t="s">
        <v>205</v>
      </c>
      <c r="L62" s="35">
        <v>0</v>
      </c>
      <c r="M62" s="35">
        <v>70</v>
      </c>
      <c r="N62" s="43">
        <v>4</v>
      </c>
      <c r="O62" s="61"/>
    </row>
    <row r="63" spans="2:15" ht="13.5" customHeight="1">
      <c r="B63" s="61"/>
      <c r="C63" s="61"/>
      <c r="D63" s="3"/>
      <c r="E63" s="25" t="s">
        <v>191</v>
      </c>
      <c r="F63" s="34">
        <v>171</v>
      </c>
      <c r="G63" s="39" t="s">
        <v>369</v>
      </c>
      <c r="H63" s="39" t="s">
        <v>369</v>
      </c>
      <c r="I63" s="36">
        <v>0</v>
      </c>
      <c r="J63" s="39">
        <v>0</v>
      </c>
      <c r="K63" s="108" t="s">
        <v>205</v>
      </c>
      <c r="L63" s="35">
        <v>0</v>
      </c>
      <c r="M63" s="35">
        <v>145</v>
      </c>
      <c r="N63" s="43">
        <v>23</v>
      </c>
      <c r="O63" s="61"/>
    </row>
    <row r="64" spans="2:15" ht="13.5" customHeight="1">
      <c r="B64" s="24"/>
      <c r="C64" s="24"/>
      <c r="D64" s="27" t="s">
        <v>10</v>
      </c>
      <c r="E64" s="66" t="s">
        <v>128</v>
      </c>
      <c r="F64" s="56">
        <v>244</v>
      </c>
      <c r="G64" s="56" t="s">
        <v>369</v>
      </c>
      <c r="H64" s="56" t="s">
        <v>369</v>
      </c>
      <c r="I64" s="56">
        <v>0</v>
      </c>
      <c r="J64" s="56">
        <v>0</v>
      </c>
      <c r="K64" s="140" t="s">
        <v>205</v>
      </c>
      <c r="L64" s="56">
        <v>0</v>
      </c>
      <c r="M64" s="56">
        <v>212</v>
      </c>
      <c r="N64" s="62">
        <v>32</v>
      </c>
      <c r="O64" s="61"/>
    </row>
    <row r="65" spans="4:15" ht="13.5" customHeight="1">
      <c r="D65" s="46" t="s">
        <v>177</v>
      </c>
      <c r="E65" s="46"/>
      <c r="F65" s="2"/>
      <c r="G65" s="2"/>
      <c r="H65" s="2"/>
      <c r="I65" s="2"/>
      <c r="J65" s="2"/>
      <c r="K65" s="2"/>
      <c r="L65" s="2"/>
      <c r="M65" s="2"/>
      <c r="N65" s="2"/>
    </row>
    <row r="66" spans="4:15" ht="13.5" customHeight="1">
      <c r="D66" s="234" t="s">
        <v>292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</row>
    <row r="67" spans="4:15" ht="13.5" customHeight="1">
      <c r="D67" s="1" t="s">
        <v>199</v>
      </c>
      <c r="E67" s="1"/>
      <c r="F67" s="2"/>
      <c r="G67" s="2"/>
      <c r="H67" s="2"/>
      <c r="I67" s="2"/>
      <c r="J67" s="2"/>
      <c r="K67" s="2"/>
      <c r="L67" s="2"/>
      <c r="M67" s="2"/>
      <c r="N67" s="2"/>
    </row>
    <row r="68" spans="4:15" ht="13.5" customHeight="1">
      <c r="D68" s="47" t="s">
        <v>294</v>
      </c>
      <c r="E68" s="1"/>
      <c r="F68" s="2"/>
      <c r="G68" s="2"/>
      <c r="H68" s="2"/>
      <c r="I68" s="2"/>
      <c r="J68" s="2"/>
      <c r="K68" s="2"/>
      <c r="L68" s="2"/>
      <c r="M68" s="2"/>
      <c r="N68" s="2"/>
    </row>
    <row r="69" spans="4:15" ht="13.5" customHeight="1">
      <c r="D69" s="47" t="s">
        <v>363</v>
      </c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4:15" ht="13.5" customHeight="1">
      <c r="D70" s="46" t="s">
        <v>364</v>
      </c>
      <c r="E70" s="1"/>
      <c r="F70" s="3"/>
      <c r="G70" s="3"/>
      <c r="H70" s="3"/>
      <c r="I70" s="3"/>
      <c r="J70" s="3"/>
      <c r="K70" s="3"/>
      <c r="L70" s="3"/>
      <c r="M70" s="3"/>
      <c r="N70" s="2"/>
    </row>
    <row r="71" spans="4:15" s="3" customFormat="1" ht="13.5" customHeight="1">
      <c r="D71" s="46" t="s">
        <v>365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4:15" s="3" customFormat="1" ht="13.5" customHeight="1">
      <c r="D72" s="46" t="s">
        <v>366</v>
      </c>
    </row>
    <row r="73" spans="4:15" s="3" customFormat="1" ht="13.5" customHeight="1">
      <c r="D73" s="46" t="s">
        <v>368</v>
      </c>
    </row>
    <row r="74" spans="4:15" ht="13.5" customHeight="1">
      <c r="D74" s="1" t="s">
        <v>367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15">
    <mergeCell ref="D66:O66"/>
    <mergeCell ref="B2:N2"/>
    <mergeCell ref="B11:E11"/>
    <mergeCell ref="D15:E15"/>
    <mergeCell ref="B7:E7"/>
    <mergeCell ref="G5:M5"/>
    <mergeCell ref="N5:N9"/>
    <mergeCell ref="G6:G10"/>
    <mergeCell ref="H6:L6"/>
    <mergeCell ref="H7:H10"/>
    <mergeCell ref="D51:E51"/>
    <mergeCell ref="D60:E60"/>
    <mergeCell ref="D34:E34"/>
    <mergeCell ref="B13:E13"/>
    <mergeCell ref="B49:E49"/>
  </mergeCells>
  <phoneticPr fontId="2"/>
  <printOptions gridLinesSet="0"/>
  <pageMargins left="1.0236220472440944" right="0.19685039370078741" top="0.98425196850393704" bottom="0.74803149606299213" header="0.51181102362204722" footer="0.51181102362204722"/>
  <pageSetup paperSize="9" scale="70" orientation="portrait" verticalDpi="4294967292" r:id="rId1"/>
  <headerFooter alignWithMargins="0">
    <oddHeader>&amp;R&amp;"ＭＳ 明朝,標準"&amp;10&amp;A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O74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7" width="4.75" style="4" customWidth="1"/>
    <col min="8" max="8" width="5.25" style="4" customWidth="1"/>
    <col min="9" max="10" width="7.75" style="4" customWidth="1"/>
    <col min="11" max="11" width="9.5" style="4" customWidth="1"/>
    <col min="12" max="12" width="6.75" style="4" customWidth="1"/>
    <col min="13" max="13" width="7.625" style="4" bestFit="1" customWidth="1"/>
    <col min="14" max="14" width="6.75" style="4" bestFit="1" customWidth="1"/>
    <col min="15" max="16384" width="9" style="4"/>
  </cols>
  <sheetData>
    <row r="1" spans="2:15" ht="15" customHeight="1"/>
    <row r="2" spans="2:15" ht="15" customHeight="1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362</v>
      </c>
    </row>
    <row r="5" spans="2:15" ht="13.5" customHeight="1" thickTop="1">
      <c r="D5" s="61"/>
      <c r="E5" s="7"/>
      <c r="F5" s="8"/>
      <c r="G5" s="233" t="s">
        <v>192</v>
      </c>
      <c r="H5" s="217"/>
      <c r="I5" s="217"/>
      <c r="J5" s="217"/>
      <c r="K5" s="217"/>
      <c r="L5" s="217"/>
      <c r="M5" s="218"/>
      <c r="N5" s="219" t="s">
        <v>3</v>
      </c>
      <c r="O5" s="61"/>
    </row>
    <row r="6" spans="2:15" ht="13.5" customHeight="1">
      <c r="D6" s="11"/>
      <c r="E6" s="12"/>
      <c r="F6" s="13"/>
      <c r="G6" s="226" t="s">
        <v>11</v>
      </c>
      <c r="H6" s="223" t="s">
        <v>32</v>
      </c>
      <c r="I6" s="224"/>
      <c r="J6" s="224"/>
      <c r="K6" s="224"/>
      <c r="L6" s="225"/>
      <c r="M6" s="119"/>
      <c r="N6" s="220"/>
      <c r="O6" s="61"/>
    </row>
    <row r="7" spans="2:15" ht="24" customHeight="1">
      <c r="B7" s="236" t="s">
        <v>352</v>
      </c>
      <c r="C7" s="236"/>
      <c r="D7" s="236"/>
      <c r="E7" s="237"/>
      <c r="F7" s="15" t="s">
        <v>1</v>
      </c>
      <c r="G7" s="227"/>
      <c r="H7" s="226" t="s">
        <v>4</v>
      </c>
      <c r="I7" s="13"/>
      <c r="J7" s="16" t="s">
        <v>71</v>
      </c>
      <c r="K7" s="17" t="s">
        <v>16</v>
      </c>
      <c r="L7" s="16" t="s">
        <v>72</v>
      </c>
      <c r="M7" s="122"/>
      <c r="N7" s="220"/>
      <c r="O7" s="61"/>
    </row>
    <row r="8" spans="2:15" ht="13.5" customHeight="1">
      <c r="D8" s="11"/>
      <c r="E8" s="12"/>
      <c r="F8" s="13"/>
      <c r="G8" s="227"/>
      <c r="H8" s="227"/>
      <c r="I8" s="13" t="s">
        <v>12</v>
      </c>
      <c r="J8" s="16" t="s">
        <v>108</v>
      </c>
      <c r="K8" s="18" t="s">
        <v>353</v>
      </c>
      <c r="L8" s="16" t="s">
        <v>5</v>
      </c>
      <c r="M8" s="122" t="s">
        <v>207</v>
      </c>
      <c r="N8" s="220"/>
      <c r="O8" s="61"/>
    </row>
    <row r="9" spans="2:15" ht="13.5" customHeight="1">
      <c r="D9" s="11"/>
      <c r="E9" s="12"/>
      <c r="F9" s="124"/>
      <c r="G9" s="227"/>
      <c r="H9" s="227"/>
      <c r="I9" s="124" t="s">
        <v>118</v>
      </c>
      <c r="J9" s="124" t="s">
        <v>120</v>
      </c>
      <c r="K9" s="19" t="s">
        <v>125</v>
      </c>
      <c r="L9" s="16" t="s">
        <v>354</v>
      </c>
      <c r="M9" s="120"/>
      <c r="N9" s="220"/>
      <c r="O9" s="61"/>
    </row>
    <row r="10" spans="2:15" ht="13.5" customHeight="1">
      <c r="B10" s="24"/>
      <c r="C10" s="24"/>
      <c r="D10" s="20"/>
      <c r="E10" s="21"/>
      <c r="G10" s="228"/>
      <c r="H10" s="228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29" t="s">
        <v>7</v>
      </c>
      <c r="C11" s="229"/>
      <c r="D11" s="229"/>
      <c r="E11" s="222"/>
      <c r="F11" s="112">
        <v>71379</v>
      </c>
      <c r="G11" s="112">
        <v>4</v>
      </c>
      <c r="H11" s="112">
        <v>46</v>
      </c>
      <c r="I11" s="112">
        <v>68242</v>
      </c>
      <c r="J11" s="112">
        <v>40256</v>
      </c>
      <c r="K11" s="142">
        <v>58.990064769496783</v>
      </c>
      <c r="L11" s="112">
        <v>3631</v>
      </c>
      <c r="M11" s="112">
        <v>2679</v>
      </c>
      <c r="N11" s="135">
        <v>318</v>
      </c>
      <c r="O11" s="61"/>
    </row>
    <row r="12" spans="2:15" ht="13.5" customHeight="1">
      <c r="D12" s="25"/>
      <c r="E12" s="13"/>
      <c r="F12" s="185">
        <v>90</v>
      </c>
      <c r="G12" s="36"/>
      <c r="H12" s="36"/>
      <c r="I12" s="36"/>
      <c r="J12" s="39"/>
      <c r="K12" s="108"/>
      <c r="L12" s="35"/>
      <c r="M12" s="35"/>
      <c r="N12" s="33"/>
      <c r="O12" s="61"/>
    </row>
    <row r="13" spans="2:15" ht="13.5" customHeight="1">
      <c r="B13" s="230" t="s">
        <v>60</v>
      </c>
      <c r="C13" s="230"/>
      <c r="D13" s="230"/>
      <c r="E13" s="231"/>
      <c r="F13" s="39">
        <v>61816</v>
      </c>
      <c r="G13" s="39">
        <v>4</v>
      </c>
      <c r="H13" s="39">
        <v>46</v>
      </c>
      <c r="I13" s="39">
        <v>60599</v>
      </c>
      <c r="J13" s="39">
        <v>35357</v>
      </c>
      <c r="K13" s="138">
        <v>58.345847291209431</v>
      </c>
      <c r="L13" s="39">
        <v>2990</v>
      </c>
      <c r="M13" s="39">
        <v>936</v>
      </c>
      <c r="N13" s="136">
        <v>151</v>
      </c>
      <c r="O13" s="61"/>
    </row>
    <row r="14" spans="2:15" ht="13.5" customHeight="1">
      <c r="C14" s="144"/>
      <c r="D14" s="144"/>
      <c r="E14" s="145"/>
      <c r="F14" s="185">
        <v>80</v>
      </c>
      <c r="G14" s="39"/>
      <c r="H14" s="39"/>
      <c r="I14" s="39"/>
      <c r="J14" s="39"/>
      <c r="K14" s="138"/>
      <c r="L14" s="39"/>
      <c r="M14" s="39"/>
      <c r="N14" s="136"/>
      <c r="O14" s="61"/>
    </row>
    <row r="15" spans="2:15" s="2" customFormat="1" ht="13.5" customHeight="1">
      <c r="D15" s="229" t="s">
        <v>8</v>
      </c>
      <c r="E15" s="222"/>
      <c r="F15" s="39">
        <v>36854</v>
      </c>
      <c r="G15" s="39">
        <v>4</v>
      </c>
      <c r="H15" s="39">
        <v>45</v>
      </c>
      <c r="I15" s="39">
        <v>36159</v>
      </c>
      <c r="J15" s="39">
        <v>20292</v>
      </c>
      <c r="K15" s="138">
        <v>56.118808595370453</v>
      </c>
      <c r="L15" s="39">
        <v>2092</v>
      </c>
      <c r="M15" s="39">
        <v>486</v>
      </c>
      <c r="N15" s="136">
        <v>103</v>
      </c>
      <c r="O15" s="3"/>
    </row>
    <row r="16" spans="2:15" ht="13.5" customHeight="1">
      <c r="D16" s="2"/>
      <c r="E16" s="25" t="s">
        <v>355</v>
      </c>
      <c r="F16" s="39">
        <v>448</v>
      </c>
      <c r="G16" s="39">
        <v>3</v>
      </c>
      <c r="H16" s="39">
        <v>14</v>
      </c>
      <c r="I16" s="39">
        <v>425</v>
      </c>
      <c r="J16" s="39">
        <v>97</v>
      </c>
      <c r="K16" s="138">
        <v>22.823529411764707</v>
      </c>
      <c r="L16" s="39">
        <v>36</v>
      </c>
      <c r="M16" s="39">
        <v>0</v>
      </c>
      <c r="N16" s="136">
        <v>5</v>
      </c>
      <c r="O16" s="61"/>
    </row>
    <row r="17" spans="4:15" ht="13.5" customHeight="1">
      <c r="D17" s="2"/>
      <c r="E17" s="25" t="s">
        <v>356</v>
      </c>
      <c r="F17" s="39">
        <v>1166</v>
      </c>
      <c r="G17" s="39">
        <v>1</v>
      </c>
      <c r="H17" s="39">
        <v>30</v>
      </c>
      <c r="I17" s="39">
        <v>1128</v>
      </c>
      <c r="J17" s="39">
        <v>202</v>
      </c>
      <c r="K17" s="138">
        <v>17.907801418439718</v>
      </c>
      <c r="L17" s="39">
        <v>95</v>
      </c>
      <c r="M17" s="39">
        <v>0</v>
      </c>
      <c r="N17" s="136">
        <v>4</v>
      </c>
      <c r="O17" s="61"/>
    </row>
    <row r="18" spans="4:15" ht="13.5" customHeight="1">
      <c r="D18" s="2"/>
      <c r="E18" s="25" t="s">
        <v>357</v>
      </c>
      <c r="F18" s="39">
        <v>4058</v>
      </c>
      <c r="G18" s="39">
        <v>0</v>
      </c>
      <c r="H18" s="39">
        <v>0</v>
      </c>
      <c r="I18" s="39">
        <v>3905</v>
      </c>
      <c r="J18" s="39">
        <v>2131</v>
      </c>
      <c r="K18" s="138">
        <v>54.571062740076826</v>
      </c>
      <c r="L18" s="39">
        <v>368</v>
      </c>
      <c r="M18" s="39">
        <v>136</v>
      </c>
      <c r="N18" s="136">
        <v>9</v>
      </c>
      <c r="O18" s="61"/>
    </row>
    <row r="19" spans="4:15" ht="13.5" customHeight="1">
      <c r="D19" s="2"/>
      <c r="E19" s="25" t="s">
        <v>358</v>
      </c>
      <c r="F19" s="39">
        <v>12277</v>
      </c>
      <c r="G19" s="39">
        <v>0</v>
      </c>
      <c r="H19" s="39">
        <v>0</v>
      </c>
      <c r="I19" s="39">
        <v>12098</v>
      </c>
      <c r="J19" s="39">
        <v>5149</v>
      </c>
      <c r="K19" s="138">
        <v>42.560753843610513</v>
      </c>
      <c r="L19" s="39">
        <v>716</v>
      </c>
      <c r="M19" s="39">
        <v>149</v>
      </c>
      <c r="N19" s="136">
        <v>17</v>
      </c>
      <c r="O19" s="61"/>
    </row>
    <row r="20" spans="4:15" ht="13.5" customHeight="1">
      <c r="D20" s="2"/>
      <c r="E20" s="25" t="s">
        <v>359</v>
      </c>
      <c r="F20" s="39">
        <v>4888</v>
      </c>
      <c r="G20" s="39">
        <v>0</v>
      </c>
      <c r="H20" s="39">
        <v>0</v>
      </c>
      <c r="I20" s="39">
        <v>4867</v>
      </c>
      <c r="J20" s="39">
        <v>2595</v>
      </c>
      <c r="K20" s="138">
        <v>53.318265872200534</v>
      </c>
      <c r="L20" s="39">
        <v>211</v>
      </c>
      <c r="M20" s="39">
        <v>0</v>
      </c>
      <c r="N20" s="136">
        <v>16</v>
      </c>
      <c r="O20" s="61"/>
    </row>
    <row r="21" spans="4:15" ht="13.5" customHeight="1">
      <c r="D21" s="2"/>
      <c r="E21" s="25" t="s">
        <v>360</v>
      </c>
      <c r="F21" s="39">
        <v>934</v>
      </c>
      <c r="G21" s="39">
        <v>0</v>
      </c>
      <c r="H21" s="39">
        <v>0</v>
      </c>
      <c r="I21" s="39">
        <v>931</v>
      </c>
      <c r="J21" s="39">
        <v>523</v>
      </c>
      <c r="K21" s="138">
        <v>56.17615467239527</v>
      </c>
      <c r="L21" s="39">
        <v>55</v>
      </c>
      <c r="M21" s="39">
        <v>0</v>
      </c>
      <c r="N21" s="136">
        <v>2</v>
      </c>
      <c r="O21" s="61"/>
    </row>
    <row r="22" spans="4:15" ht="13.5" customHeight="1">
      <c r="D22" s="2"/>
      <c r="E22" s="25" t="s">
        <v>168</v>
      </c>
      <c r="F22" s="39">
        <v>554</v>
      </c>
      <c r="G22" s="39">
        <v>0</v>
      </c>
      <c r="H22" s="39">
        <v>0</v>
      </c>
      <c r="I22" s="39">
        <v>529</v>
      </c>
      <c r="J22" s="39">
        <v>245</v>
      </c>
      <c r="K22" s="138">
        <v>46.313799621928162</v>
      </c>
      <c r="L22" s="39">
        <v>17</v>
      </c>
      <c r="M22" s="39">
        <v>23</v>
      </c>
      <c r="N22" s="136">
        <v>1</v>
      </c>
      <c r="O22" s="61"/>
    </row>
    <row r="23" spans="4:15" ht="13.5" customHeight="1">
      <c r="D23" s="2"/>
      <c r="E23" s="25" t="s">
        <v>15</v>
      </c>
      <c r="F23" s="39">
        <v>1975</v>
      </c>
      <c r="G23" s="39">
        <v>0</v>
      </c>
      <c r="H23" s="39">
        <v>1</v>
      </c>
      <c r="I23" s="39">
        <v>1956</v>
      </c>
      <c r="J23" s="39">
        <v>1155</v>
      </c>
      <c r="K23" s="138">
        <v>59.04907975460123</v>
      </c>
      <c r="L23" s="39">
        <v>193</v>
      </c>
      <c r="M23" s="39">
        <v>10</v>
      </c>
      <c r="N23" s="136">
        <v>3</v>
      </c>
      <c r="O23" s="61"/>
    </row>
    <row r="24" spans="4:15" ht="13.5" customHeight="1">
      <c r="D24" s="2"/>
      <c r="E24" s="26" t="s">
        <v>172</v>
      </c>
      <c r="F24" s="34">
        <v>209</v>
      </c>
      <c r="G24" s="39">
        <v>0</v>
      </c>
      <c r="H24" s="36">
        <v>0</v>
      </c>
      <c r="I24" s="36">
        <v>207</v>
      </c>
      <c r="J24" s="39">
        <v>139</v>
      </c>
      <c r="K24" s="108">
        <v>67.149758454106276</v>
      </c>
      <c r="L24" s="35">
        <v>19</v>
      </c>
      <c r="M24" s="35">
        <v>0</v>
      </c>
      <c r="N24" s="43">
        <v>2</v>
      </c>
      <c r="O24" s="61"/>
    </row>
    <row r="25" spans="4:15" ht="13.5" customHeight="1">
      <c r="D25" s="2"/>
      <c r="E25" s="25" t="s">
        <v>361</v>
      </c>
      <c r="F25" s="39">
        <v>323</v>
      </c>
      <c r="G25" s="39">
        <v>0</v>
      </c>
      <c r="H25" s="39">
        <v>0</v>
      </c>
      <c r="I25" s="39">
        <v>316</v>
      </c>
      <c r="J25" s="39">
        <v>125</v>
      </c>
      <c r="K25" s="138">
        <v>39.556962025316459</v>
      </c>
      <c r="L25" s="39">
        <v>59</v>
      </c>
      <c r="M25" s="39">
        <v>0</v>
      </c>
      <c r="N25" s="136">
        <v>4</v>
      </c>
      <c r="O25" s="61"/>
    </row>
    <row r="26" spans="4:15" ht="13.5" customHeight="1">
      <c r="D26" s="2"/>
      <c r="E26" s="26" t="s">
        <v>167</v>
      </c>
      <c r="F26" s="39">
        <v>417</v>
      </c>
      <c r="G26" s="39">
        <v>0</v>
      </c>
      <c r="H26" s="39">
        <v>0</v>
      </c>
      <c r="I26" s="39">
        <v>404</v>
      </c>
      <c r="J26" s="39">
        <v>280</v>
      </c>
      <c r="K26" s="138">
        <v>69.306930693069305</v>
      </c>
      <c r="L26" s="39">
        <v>16</v>
      </c>
      <c r="M26" s="39">
        <v>11</v>
      </c>
      <c r="N26" s="136">
        <v>2</v>
      </c>
      <c r="O26" s="61"/>
    </row>
    <row r="27" spans="4:15" ht="13.5" customHeight="1">
      <c r="D27" s="2"/>
      <c r="E27" s="26" t="s">
        <v>176</v>
      </c>
      <c r="F27" s="39">
        <v>588</v>
      </c>
      <c r="G27" s="39">
        <v>0</v>
      </c>
      <c r="H27" s="39">
        <v>0</v>
      </c>
      <c r="I27" s="39">
        <v>550</v>
      </c>
      <c r="J27" s="39">
        <v>345</v>
      </c>
      <c r="K27" s="138">
        <v>62.727272727272734</v>
      </c>
      <c r="L27" s="39">
        <v>57</v>
      </c>
      <c r="M27" s="39">
        <v>36</v>
      </c>
      <c r="N27" s="136">
        <v>1</v>
      </c>
      <c r="O27" s="61"/>
    </row>
    <row r="28" spans="4:15" ht="13.5" customHeight="1">
      <c r="D28" s="2"/>
      <c r="E28" s="26" t="s">
        <v>171</v>
      </c>
      <c r="F28" s="39">
        <v>1320</v>
      </c>
      <c r="G28" s="39">
        <v>0</v>
      </c>
      <c r="H28" s="39">
        <v>0</v>
      </c>
      <c r="I28" s="39">
        <v>1317</v>
      </c>
      <c r="J28" s="39">
        <v>1032</v>
      </c>
      <c r="K28" s="138">
        <v>78.359908883826876</v>
      </c>
      <c r="L28" s="39">
        <v>30</v>
      </c>
      <c r="M28" s="39">
        <v>0</v>
      </c>
      <c r="N28" s="136">
        <v>1</v>
      </c>
      <c r="O28" s="61"/>
    </row>
    <row r="29" spans="4:15" ht="25.5" customHeight="1">
      <c r="D29" s="2"/>
      <c r="E29" s="26" t="s">
        <v>193</v>
      </c>
      <c r="F29" s="39">
        <v>445</v>
      </c>
      <c r="G29" s="39">
        <v>0</v>
      </c>
      <c r="H29" s="39">
        <v>0</v>
      </c>
      <c r="I29" s="39">
        <v>427</v>
      </c>
      <c r="J29" s="39">
        <v>190</v>
      </c>
      <c r="K29" s="138">
        <v>44.496487119437937</v>
      </c>
      <c r="L29" s="39">
        <v>30</v>
      </c>
      <c r="M29" s="39">
        <v>15</v>
      </c>
      <c r="N29" s="136">
        <v>3</v>
      </c>
      <c r="O29" s="61"/>
    </row>
    <row r="30" spans="4:15" ht="25.5" customHeight="1">
      <c r="D30" s="2"/>
      <c r="E30" s="26" t="s">
        <v>131</v>
      </c>
      <c r="F30" s="39">
        <v>5511</v>
      </c>
      <c r="G30" s="39">
        <v>0</v>
      </c>
      <c r="H30" s="39">
        <v>0</v>
      </c>
      <c r="I30" s="39">
        <v>5396</v>
      </c>
      <c r="J30" s="39">
        <v>4961</v>
      </c>
      <c r="K30" s="138">
        <v>91.938472942920683</v>
      </c>
      <c r="L30" s="39">
        <v>76</v>
      </c>
      <c r="M30" s="39">
        <v>80</v>
      </c>
      <c r="N30" s="136">
        <v>25</v>
      </c>
      <c r="O30" s="61"/>
    </row>
    <row r="31" spans="4:15" ht="13.5" customHeight="1">
      <c r="D31" s="2"/>
      <c r="E31" s="26" t="s">
        <v>175</v>
      </c>
      <c r="F31" s="34">
        <v>218</v>
      </c>
      <c r="G31" s="39">
        <v>0</v>
      </c>
      <c r="H31" s="36">
        <v>0</v>
      </c>
      <c r="I31" s="36">
        <v>217</v>
      </c>
      <c r="J31" s="39">
        <v>111</v>
      </c>
      <c r="K31" s="108">
        <v>51.152073732718897</v>
      </c>
      <c r="L31" s="35">
        <v>0</v>
      </c>
      <c r="M31" s="35">
        <v>0</v>
      </c>
      <c r="N31" s="43">
        <v>0</v>
      </c>
      <c r="O31" s="61"/>
    </row>
    <row r="32" spans="4:15" ht="13.5" customHeight="1">
      <c r="D32" s="2"/>
      <c r="E32" s="25" t="s">
        <v>161</v>
      </c>
      <c r="F32" s="39">
        <v>1523</v>
      </c>
      <c r="G32" s="39">
        <v>0</v>
      </c>
      <c r="H32" s="39">
        <v>0</v>
      </c>
      <c r="I32" s="39">
        <v>1486</v>
      </c>
      <c r="J32" s="39">
        <v>1012</v>
      </c>
      <c r="K32" s="138">
        <v>68.102288021534321</v>
      </c>
      <c r="L32" s="39">
        <v>114</v>
      </c>
      <c r="M32" s="39">
        <v>26</v>
      </c>
      <c r="N32" s="136">
        <v>8</v>
      </c>
      <c r="O32" s="61"/>
    </row>
    <row r="33" spans="4:15" ht="13.5" customHeight="1">
      <c r="D33" s="2"/>
      <c r="E33" s="25"/>
      <c r="F33" s="39"/>
      <c r="G33" s="39"/>
      <c r="H33" s="39"/>
      <c r="I33" s="39"/>
      <c r="J33" s="39"/>
      <c r="K33" s="138"/>
      <c r="L33" s="39"/>
      <c r="M33" s="39"/>
      <c r="N33" s="136"/>
      <c r="O33" s="61"/>
    </row>
    <row r="34" spans="4:15" ht="13.5" customHeight="1">
      <c r="D34" s="229" t="s">
        <v>9</v>
      </c>
      <c r="E34" s="222"/>
      <c r="F34" s="39">
        <v>24962</v>
      </c>
      <c r="G34" s="39">
        <v>0</v>
      </c>
      <c r="H34" s="39">
        <v>1</v>
      </c>
      <c r="I34" s="39">
        <v>24440</v>
      </c>
      <c r="J34" s="39">
        <v>15065</v>
      </c>
      <c r="K34" s="138">
        <v>61.640752864157122</v>
      </c>
      <c r="L34" s="39">
        <v>898</v>
      </c>
      <c r="M34" s="39">
        <v>450</v>
      </c>
      <c r="N34" s="136">
        <v>48</v>
      </c>
      <c r="O34" s="61"/>
    </row>
    <row r="35" spans="4:15" ht="13.5" customHeight="1">
      <c r="D35" s="2"/>
      <c r="E35" s="25" t="s">
        <v>162</v>
      </c>
      <c r="F35" s="39">
        <v>26</v>
      </c>
      <c r="G35" s="39">
        <v>0</v>
      </c>
      <c r="H35" s="39">
        <v>0</v>
      </c>
      <c r="I35" s="39">
        <v>20</v>
      </c>
      <c r="J35" s="39">
        <v>20</v>
      </c>
      <c r="K35" s="138">
        <v>100</v>
      </c>
      <c r="L35" s="39">
        <v>0</v>
      </c>
      <c r="M35" s="39">
        <v>6</v>
      </c>
      <c r="N35" s="136">
        <v>0</v>
      </c>
      <c r="O35" s="61"/>
    </row>
    <row r="36" spans="4:15" ht="13.5" customHeight="1">
      <c r="D36" s="2"/>
      <c r="E36" s="25" t="s">
        <v>163</v>
      </c>
      <c r="F36" s="39">
        <v>224</v>
      </c>
      <c r="G36" s="39">
        <v>0</v>
      </c>
      <c r="H36" s="39">
        <v>0</v>
      </c>
      <c r="I36" s="39">
        <v>197</v>
      </c>
      <c r="J36" s="39">
        <v>70</v>
      </c>
      <c r="K36" s="138">
        <v>35.532994923857871</v>
      </c>
      <c r="L36" s="39">
        <v>8</v>
      </c>
      <c r="M36" s="39">
        <v>25</v>
      </c>
      <c r="N36" s="136">
        <v>1</v>
      </c>
      <c r="O36" s="61"/>
    </row>
    <row r="37" spans="4:15" ht="27" customHeight="1">
      <c r="D37" s="2"/>
      <c r="E37" s="26" t="s">
        <v>164</v>
      </c>
      <c r="F37" s="39">
        <v>10845</v>
      </c>
      <c r="G37" s="39">
        <v>0</v>
      </c>
      <c r="H37" s="39">
        <v>1</v>
      </c>
      <c r="I37" s="39">
        <v>10823</v>
      </c>
      <c r="J37" s="39">
        <v>4366</v>
      </c>
      <c r="K37" s="138">
        <v>40.340016631248268</v>
      </c>
      <c r="L37" s="39">
        <v>474</v>
      </c>
      <c r="M37" s="39">
        <v>0</v>
      </c>
      <c r="N37" s="136">
        <v>14</v>
      </c>
      <c r="O37" s="61"/>
    </row>
    <row r="38" spans="4:15" ht="13.5" customHeight="1">
      <c r="D38" s="2"/>
      <c r="E38" s="25" t="s">
        <v>169</v>
      </c>
      <c r="F38" s="39">
        <v>1285</v>
      </c>
      <c r="G38" s="39">
        <v>0</v>
      </c>
      <c r="H38" s="39">
        <v>0</v>
      </c>
      <c r="I38" s="39">
        <v>1283</v>
      </c>
      <c r="J38" s="39">
        <v>1084</v>
      </c>
      <c r="K38" s="138">
        <v>84.489477786438044</v>
      </c>
      <c r="L38" s="39">
        <v>47</v>
      </c>
      <c r="M38" s="39">
        <v>0</v>
      </c>
      <c r="N38" s="136">
        <v>0</v>
      </c>
      <c r="O38" s="61"/>
    </row>
    <row r="39" spans="4:15" ht="13.5" customHeight="1">
      <c r="D39" s="2"/>
      <c r="E39" s="25" t="s">
        <v>194</v>
      </c>
      <c r="F39" s="39">
        <v>242</v>
      </c>
      <c r="G39" s="39">
        <v>0</v>
      </c>
      <c r="H39" s="39">
        <v>0</v>
      </c>
      <c r="I39" s="39">
        <v>242</v>
      </c>
      <c r="J39" s="39">
        <v>171</v>
      </c>
      <c r="K39" s="138">
        <v>70.661157024793383</v>
      </c>
      <c r="L39" s="39">
        <v>8</v>
      </c>
      <c r="M39" s="39">
        <v>0</v>
      </c>
      <c r="N39" s="136">
        <v>0</v>
      </c>
      <c r="O39" s="61"/>
    </row>
    <row r="40" spans="4:15" ht="13.5" customHeight="1">
      <c r="D40" s="2"/>
      <c r="E40" s="25" t="s">
        <v>13</v>
      </c>
      <c r="F40" s="39">
        <v>50</v>
      </c>
      <c r="G40" s="39">
        <v>0</v>
      </c>
      <c r="H40" s="39">
        <v>0</v>
      </c>
      <c r="I40" s="39">
        <v>50</v>
      </c>
      <c r="J40" s="39">
        <v>9</v>
      </c>
      <c r="K40" s="138">
        <v>18</v>
      </c>
      <c r="L40" s="39">
        <v>0</v>
      </c>
      <c r="M40" s="39">
        <v>0</v>
      </c>
      <c r="N40" s="136">
        <v>0</v>
      </c>
      <c r="O40" s="61"/>
    </row>
    <row r="41" spans="4:15" ht="13.5" customHeight="1">
      <c r="D41" s="2"/>
      <c r="E41" s="25" t="s">
        <v>129</v>
      </c>
      <c r="F41" s="39">
        <v>166</v>
      </c>
      <c r="G41" s="39">
        <v>0</v>
      </c>
      <c r="H41" s="36">
        <v>0</v>
      </c>
      <c r="I41" s="36">
        <v>164</v>
      </c>
      <c r="J41" s="39">
        <v>92</v>
      </c>
      <c r="K41" s="108">
        <v>56.09756097560976</v>
      </c>
      <c r="L41" s="36">
        <v>6</v>
      </c>
      <c r="M41" s="36">
        <v>1</v>
      </c>
      <c r="N41" s="136">
        <v>0</v>
      </c>
      <c r="O41" s="61"/>
    </row>
    <row r="42" spans="4:15" ht="13.5" customHeight="1">
      <c r="D42" s="2"/>
      <c r="E42" s="25" t="s">
        <v>173</v>
      </c>
      <c r="F42" s="34">
        <v>321</v>
      </c>
      <c r="G42" s="39">
        <v>0</v>
      </c>
      <c r="H42" s="36">
        <v>0</v>
      </c>
      <c r="I42" s="36">
        <v>238</v>
      </c>
      <c r="J42" s="39">
        <v>216</v>
      </c>
      <c r="K42" s="108">
        <v>90.756302521008408</v>
      </c>
      <c r="L42" s="35">
        <v>3</v>
      </c>
      <c r="M42" s="35">
        <v>70</v>
      </c>
      <c r="N42" s="43">
        <v>10</v>
      </c>
      <c r="O42" s="61"/>
    </row>
    <row r="43" spans="4:15" ht="13.5" customHeight="1">
      <c r="D43" s="2"/>
      <c r="E43" s="25" t="s">
        <v>174</v>
      </c>
      <c r="F43" s="39">
        <v>311</v>
      </c>
      <c r="G43" s="39">
        <v>0</v>
      </c>
      <c r="H43" s="39">
        <v>0</v>
      </c>
      <c r="I43" s="39">
        <v>198</v>
      </c>
      <c r="J43" s="39">
        <v>186</v>
      </c>
      <c r="K43" s="138">
        <v>93.939393939393938</v>
      </c>
      <c r="L43" s="39">
        <v>0</v>
      </c>
      <c r="M43" s="39">
        <v>113</v>
      </c>
      <c r="N43" s="136">
        <v>0</v>
      </c>
      <c r="O43" s="61"/>
    </row>
    <row r="44" spans="4:15" ht="13.5" customHeight="1">
      <c r="D44" s="2"/>
      <c r="E44" s="25" t="s">
        <v>170</v>
      </c>
      <c r="F44" s="39">
        <v>245</v>
      </c>
      <c r="G44" s="39">
        <v>0</v>
      </c>
      <c r="H44" s="39">
        <v>0</v>
      </c>
      <c r="I44" s="39">
        <v>243</v>
      </c>
      <c r="J44" s="39">
        <v>202</v>
      </c>
      <c r="K44" s="138">
        <v>83.127572016460903</v>
      </c>
      <c r="L44" s="39">
        <v>4</v>
      </c>
      <c r="M44" s="39">
        <v>2</v>
      </c>
      <c r="N44" s="136">
        <v>0</v>
      </c>
      <c r="O44" s="61"/>
    </row>
    <row r="45" spans="4:15" ht="13.5" customHeight="1">
      <c r="D45" s="2"/>
      <c r="E45" s="25" t="s">
        <v>195</v>
      </c>
      <c r="F45" s="39">
        <v>1052</v>
      </c>
      <c r="G45" s="39">
        <v>0</v>
      </c>
      <c r="H45" s="39">
        <v>0</v>
      </c>
      <c r="I45" s="39">
        <v>1042</v>
      </c>
      <c r="J45" s="39">
        <v>957</v>
      </c>
      <c r="K45" s="138">
        <v>91.842610364683296</v>
      </c>
      <c r="L45" s="39">
        <v>0</v>
      </c>
      <c r="M45" s="39">
        <v>10</v>
      </c>
      <c r="N45" s="136">
        <v>0</v>
      </c>
      <c r="O45" s="61"/>
    </row>
    <row r="46" spans="4:15" ht="13.5" customHeight="1">
      <c r="D46" s="2"/>
      <c r="E46" s="25" t="s">
        <v>196</v>
      </c>
      <c r="F46" s="39">
        <v>7770</v>
      </c>
      <c r="G46" s="39">
        <v>0</v>
      </c>
      <c r="H46" s="39">
        <v>0</v>
      </c>
      <c r="I46" s="39">
        <v>7630</v>
      </c>
      <c r="J46" s="39">
        <v>6062</v>
      </c>
      <c r="K46" s="138">
        <v>79.449541284403665</v>
      </c>
      <c r="L46" s="39">
        <v>232</v>
      </c>
      <c r="M46" s="39">
        <v>118</v>
      </c>
      <c r="N46" s="136">
        <v>19</v>
      </c>
      <c r="O46" s="61"/>
    </row>
    <row r="47" spans="4:15" ht="13.5" customHeight="1">
      <c r="D47" s="2"/>
      <c r="E47" s="25" t="s">
        <v>128</v>
      </c>
      <c r="F47" s="39">
        <v>2425</v>
      </c>
      <c r="G47" s="39">
        <v>0</v>
      </c>
      <c r="H47" s="39">
        <v>0</v>
      </c>
      <c r="I47" s="39">
        <v>2310</v>
      </c>
      <c r="J47" s="39">
        <v>1630</v>
      </c>
      <c r="K47" s="138">
        <v>70.562770562770567</v>
      </c>
      <c r="L47" s="39">
        <v>116</v>
      </c>
      <c r="M47" s="39">
        <v>105</v>
      </c>
      <c r="N47" s="136">
        <v>4</v>
      </c>
      <c r="O47" s="61"/>
    </row>
    <row r="48" spans="4:15" ht="13.5" customHeight="1">
      <c r="D48" s="2"/>
      <c r="E48" s="25"/>
      <c r="F48" s="39"/>
      <c r="G48" s="39"/>
      <c r="H48" s="39"/>
      <c r="I48" s="39"/>
      <c r="J48" s="39"/>
      <c r="K48" s="138"/>
      <c r="L48" s="39"/>
      <c r="M48" s="39"/>
      <c r="N48" s="136"/>
      <c r="O48" s="61"/>
    </row>
    <row r="49" spans="2:15" ht="13.5" customHeight="1">
      <c r="B49" s="232" t="s">
        <v>182</v>
      </c>
      <c r="C49" s="232"/>
      <c r="D49" s="232"/>
      <c r="E49" s="222"/>
      <c r="F49" s="39">
        <v>9563</v>
      </c>
      <c r="G49" s="39" t="s">
        <v>369</v>
      </c>
      <c r="H49" s="39" t="s">
        <v>369</v>
      </c>
      <c r="I49" s="39">
        <v>7643</v>
      </c>
      <c r="J49" s="39">
        <v>4899</v>
      </c>
      <c r="K49" s="138">
        <v>64.097867329582627</v>
      </c>
      <c r="L49" s="39">
        <v>641</v>
      </c>
      <c r="M49" s="39">
        <v>1743</v>
      </c>
      <c r="N49" s="136">
        <v>167</v>
      </c>
      <c r="O49" s="61"/>
    </row>
    <row r="50" spans="2:15" ht="13.5" customHeight="1">
      <c r="C50" s="143"/>
      <c r="D50" s="143"/>
      <c r="E50" s="13"/>
      <c r="F50" s="185">
        <v>10</v>
      </c>
      <c r="G50" s="39"/>
      <c r="H50" s="36"/>
      <c r="I50" s="36"/>
      <c r="J50" s="39"/>
      <c r="K50" s="108"/>
      <c r="L50" s="36"/>
      <c r="M50" s="36"/>
      <c r="N50" s="136"/>
      <c r="O50" s="61"/>
    </row>
    <row r="51" spans="2:15" ht="13.5" customHeight="1">
      <c r="C51" s="143"/>
      <c r="D51" s="232" t="s">
        <v>183</v>
      </c>
      <c r="E51" s="222"/>
      <c r="F51" s="39">
        <v>9017</v>
      </c>
      <c r="G51" s="39" t="s">
        <v>369</v>
      </c>
      <c r="H51" s="39" t="s">
        <v>369</v>
      </c>
      <c r="I51" s="36">
        <v>7643</v>
      </c>
      <c r="J51" s="39">
        <v>4899</v>
      </c>
      <c r="K51" s="68">
        <v>64.097867329582627</v>
      </c>
      <c r="L51" s="36">
        <v>641</v>
      </c>
      <c r="M51" s="36">
        <v>1269</v>
      </c>
      <c r="N51" s="136">
        <v>100</v>
      </c>
      <c r="O51" s="61"/>
    </row>
    <row r="52" spans="2:15" ht="13.5" customHeight="1">
      <c r="C52" s="143"/>
      <c r="D52" s="143"/>
      <c r="E52" s="25" t="s">
        <v>184</v>
      </c>
      <c r="F52" s="39">
        <v>249</v>
      </c>
      <c r="G52" s="39" t="s">
        <v>369</v>
      </c>
      <c r="H52" s="39" t="s">
        <v>369</v>
      </c>
      <c r="I52" s="36">
        <v>0</v>
      </c>
      <c r="J52" s="39">
        <v>0</v>
      </c>
      <c r="K52" s="108" t="s">
        <v>205</v>
      </c>
      <c r="L52" s="36">
        <v>0</v>
      </c>
      <c r="M52" s="36">
        <v>226</v>
      </c>
      <c r="N52" s="136">
        <v>22</v>
      </c>
      <c r="O52" s="61"/>
    </row>
    <row r="53" spans="2:15" ht="13.5" customHeight="1">
      <c r="C53" s="143"/>
      <c r="D53" s="143"/>
      <c r="E53" s="25" t="s">
        <v>185</v>
      </c>
      <c r="F53" s="39">
        <v>7983</v>
      </c>
      <c r="G53" s="39" t="s">
        <v>369</v>
      </c>
      <c r="H53" s="39" t="s">
        <v>369</v>
      </c>
      <c r="I53" s="36">
        <v>7268</v>
      </c>
      <c r="J53" s="39">
        <v>4706</v>
      </c>
      <c r="K53" s="108">
        <v>64.749587231700602</v>
      </c>
      <c r="L53" s="36">
        <v>611</v>
      </c>
      <c r="M53" s="36">
        <v>692</v>
      </c>
      <c r="N53" s="136">
        <v>23</v>
      </c>
      <c r="O53" s="61"/>
    </row>
    <row r="54" spans="2:15" ht="13.5" customHeight="1">
      <c r="C54" s="143"/>
      <c r="D54" s="143"/>
      <c r="E54" s="25" t="s">
        <v>168</v>
      </c>
      <c r="F54" s="39">
        <v>265</v>
      </c>
      <c r="G54" s="39" t="s">
        <v>369</v>
      </c>
      <c r="H54" s="39" t="s">
        <v>369</v>
      </c>
      <c r="I54" s="36">
        <v>174</v>
      </c>
      <c r="J54" s="39">
        <v>75</v>
      </c>
      <c r="K54" s="108">
        <v>43.103448275862064</v>
      </c>
      <c r="L54" s="36">
        <v>16</v>
      </c>
      <c r="M54" s="36">
        <v>87</v>
      </c>
      <c r="N54" s="136">
        <v>4</v>
      </c>
      <c r="O54" s="61"/>
    </row>
    <row r="55" spans="2:15" ht="13.5" customHeight="1">
      <c r="B55" s="61"/>
      <c r="C55" s="61"/>
      <c r="D55" s="3"/>
      <c r="E55" s="25" t="s">
        <v>186</v>
      </c>
      <c r="F55" s="34">
        <v>5</v>
      </c>
      <c r="G55" s="39" t="s">
        <v>369</v>
      </c>
      <c r="H55" s="39" t="s">
        <v>369</v>
      </c>
      <c r="I55" s="36">
        <v>5</v>
      </c>
      <c r="J55" s="39">
        <v>3</v>
      </c>
      <c r="K55" s="108">
        <v>60</v>
      </c>
      <c r="L55" s="36">
        <v>1</v>
      </c>
      <c r="M55" s="35">
        <v>0</v>
      </c>
      <c r="N55" s="43">
        <v>0</v>
      </c>
      <c r="O55" s="61"/>
    </row>
    <row r="56" spans="2:15" ht="13.5" customHeight="1">
      <c r="B56" s="61"/>
      <c r="C56" s="61"/>
      <c r="D56" s="3"/>
      <c r="E56" s="25" t="s">
        <v>187</v>
      </c>
      <c r="F56" s="34">
        <v>245</v>
      </c>
      <c r="G56" s="39" t="s">
        <v>369</v>
      </c>
      <c r="H56" s="39" t="s">
        <v>369</v>
      </c>
      <c r="I56" s="36">
        <v>191</v>
      </c>
      <c r="J56" s="39">
        <v>110</v>
      </c>
      <c r="K56" s="108">
        <v>57.591623036649217</v>
      </c>
      <c r="L56" s="36">
        <v>13</v>
      </c>
      <c r="M56" s="35">
        <v>53</v>
      </c>
      <c r="N56" s="43">
        <v>1</v>
      </c>
      <c r="O56" s="61"/>
    </row>
    <row r="57" spans="2:15" ht="13.5" customHeight="1">
      <c r="B57" s="61"/>
      <c r="C57" s="61"/>
      <c r="D57" s="3"/>
      <c r="E57" s="25" t="s">
        <v>130</v>
      </c>
      <c r="F57" s="34">
        <v>146</v>
      </c>
      <c r="G57" s="39" t="s">
        <v>369</v>
      </c>
      <c r="H57" s="39" t="s">
        <v>369</v>
      </c>
      <c r="I57" s="36">
        <v>1</v>
      </c>
      <c r="J57" s="39">
        <v>1</v>
      </c>
      <c r="K57" s="108">
        <v>100</v>
      </c>
      <c r="L57" s="36">
        <v>0</v>
      </c>
      <c r="M57" s="35">
        <v>99</v>
      </c>
      <c r="N57" s="43">
        <v>42</v>
      </c>
      <c r="O57" s="61"/>
    </row>
    <row r="58" spans="2:15" ht="13.5" customHeight="1">
      <c r="B58" s="61"/>
      <c r="C58" s="61"/>
      <c r="D58" s="3"/>
      <c r="E58" s="25" t="s">
        <v>128</v>
      </c>
      <c r="F58" s="34">
        <v>124</v>
      </c>
      <c r="G58" s="39" t="s">
        <v>369</v>
      </c>
      <c r="H58" s="39" t="s">
        <v>369</v>
      </c>
      <c r="I58" s="36">
        <v>4</v>
      </c>
      <c r="J58" s="39">
        <v>4</v>
      </c>
      <c r="K58" s="108">
        <v>100</v>
      </c>
      <c r="L58" s="36">
        <v>0</v>
      </c>
      <c r="M58" s="35">
        <v>112</v>
      </c>
      <c r="N58" s="43">
        <v>8</v>
      </c>
      <c r="O58" s="61"/>
    </row>
    <row r="59" spans="2:15" ht="13.5" customHeight="1">
      <c r="B59" s="61"/>
      <c r="C59" s="61"/>
      <c r="D59" s="3"/>
      <c r="E59" s="25"/>
      <c r="F59" s="34"/>
      <c r="G59" s="39"/>
      <c r="H59" s="36"/>
      <c r="I59" s="36"/>
      <c r="J59" s="39"/>
      <c r="K59" s="108"/>
      <c r="L59" s="35"/>
      <c r="M59" s="35"/>
      <c r="N59" s="43"/>
      <c r="O59" s="61"/>
    </row>
    <row r="60" spans="2:15" ht="13.5" customHeight="1">
      <c r="B60" s="61"/>
      <c r="C60" s="61"/>
      <c r="D60" s="229" t="s">
        <v>188</v>
      </c>
      <c r="E60" s="222"/>
      <c r="F60" s="34">
        <v>546</v>
      </c>
      <c r="G60" s="39" t="s">
        <v>205</v>
      </c>
      <c r="H60" s="39" t="s">
        <v>205</v>
      </c>
      <c r="I60" s="36">
        <v>0</v>
      </c>
      <c r="J60" s="36">
        <v>0</v>
      </c>
      <c r="K60" s="108" t="s">
        <v>205</v>
      </c>
      <c r="L60" s="35">
        <v>0</v>
      </c>
      <c r="M60" s="35">
        <v>474</v>
      </c>
      <c r="N60" s="43">
        <v>67</v>
      </c>
      <c r="O60" s="61"/>
    </row>
    <row r="61" spans="2:15" ht="13.5" customHeight="1">
      <c r="B61" s="61"/>
      <c r="C61" s="61"/>
      <c r="D61" s="3"/>
      <c r="E61" s="25" t="s">
        <v>189</v>
      </c>
      <c r="F61" s="34">
        <v>1</v>
      </c>
      <c r="G61" s="39" t="s">
        <v>205</v>
      </c>
      <c r="H61" s="39" t="s">
        <v>205</v>
      </c>
      <c r="I61" s="36">
        <v>0</v>
      </c>
      <c r="J61" s="39">
        <v>0</v>
      </c>
      <c r="K61" s="108" t="s">
        <v>205</v>
      </c>
      <c r="L61" s="35">
        <v>0</v>
      </c>
      <c r="M61" s="35">
        <v>1</v>
      </c>
      <c r="N61" s="43">
        <v>0</v>
      </c>
      <c r="O61" s="61"/>
    </row>
    <row r="62" spans="2:15" ht="13.5" customHeight="1">
      <c r="B62" s="61"/>
      <c r="C62" s="61"/>
      <c r="D62" s="3"/>
      <c r="E62" s="25" t="s">
        <v>190</v>
      </c>
      <c r="F62" s="34">
        <v>79</v>
      </c>
      <c r="G62" s="39" t="s">
        <v>205</v>
      </c>
      <c r="H62" s="39" t="s">
        <v>205</v>
      </c>
      <c r="I62" s="36">
        <v>0</v>
      </c>
      <c r="J62" s="39">
        <v>0</v>
      </c>
      <c r="K62" s="108" t="s">
        <v>205</v>
      </c>
      <c r="L62" s="35">
        <v>0</v>
      </c>
      <c r="M62" s="35">
        <v>77</v>
      </c>
      <c r="N62" s="43">
        <v>2</v>
      </c>
      <c r="O62" s="61"/>
    </row>
    <row r="63" spans="2:15" ht="13.5" customHeight="1">
      <c r="B63" s="61"/>
      <c r="C63" s="61"/>
      <c r="D63" s="3"/>
      <c r="E63" s="25" t="s">
        <v>191</v>
      </c>
      <c r="F63" s="34">
        <v>204</v>
      </c>
      <c r="G63" s="39" t="s">
        <v>205</v>
      </c>
      <c r="H63" s="39" t="s">
        <v>205</v>
      </c>
      <c r="I63" s="36">
        <v>0</v>
      </c>
      <c r="J63" s="39">
        <v>0</v>
      </c>
      <c r="K63" s="108" t="s">
        <v>205</v>
      </c>
      <c r="L63" s="35">
        <v>0</v>
      </c>
      <c r="M63" s="35">
        <v>166</v>
      </c>
      <c r="N63" s="43">
        <v>35</v>
      </c>
      <c r="O63" s="61"/>
    </row>
    <row r="64" spans="2:15" ht="13.5" customHeight="1">
      <c r="B64" s="24"/>
      <c r="C64" s="24"/>
      <c r="D64" s="27" t="s">
        <v>10</v>
      </c>
      <c r="E64" s="66" t="s">
        <v>128</v>
      </c>
      <c r="F64" s="56">
        <v>262</v>
      </c>
      <c r="G64" s="56" t="s">
        <v>205</v>
      </c>
      <c r="H64" s="56" t="s">
        <v>205</v>
      </c>
      <c r="I64" s="56">
        <v>0</v>
      </c>
      <c r="J64" s="56">
        <v>0</v>
      </c>
      <c r="K64" s="139" t="s">
        <v>205</v>
      </c>
      <c r="L64" s="56">
        <v>0</v>
      </c>
      <c r="M64" s="56">
        <v>230</v>
      </c>
      <c r="N64" s="62">
        <v>30</v>
      </c>
      <c r="O64" s="61"/>
    </row>
    <row r="65" spans="4:15" ht="13.5" customHeight="1">
      <c r="D65" s="46" t="s">
        <v>177</v>
      </c>
      <c r="E65" s="46"/>
      <c r="F65" s="2"/>
      <c r="G65" s="2"/>
      <c r="H65" s="2"/>
      <c r="I65" s="2"/>
      <c r="J65" s="2"/>
      <c r="K65" s="2"/>
      <c r="L65" s="2"/>
      <c r="M65" s="2"/>
      <c r="N65" s="2"/>
    </row>
    <row r="66" spans="4:15" ht="13.5" customHeight="1">
      <c r="D66" s="234" t="s">
        <v>292</v>
      </c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</row>
    <row r="67" spans="4:15" ht="13.5" customHeight="1">
      <c r="D67" s="1" t="s">
        <v>199</v>
      </c>
      <c r="E67" s="1"/>
      <c r="F67" s="2"/>
      <c r="G67" s="2"/>
      <c r="H67" s="2"/>
      <c r="I67" s="2"/>
      <c r="J67" s="2"/>
      <c r="K67" s="2"/>
      <c r="L67" s="2"/>
      <c r="M67" s="2"/>
      <c r="N67" s="2"/>
    </row>
    <row r="68" spans="4:15" ht="13.5" customHeight="1">
      <c r="D68" s="47" t="s">
        <v>294</v>
      </c>
      <c r="E68" s="1"/>
      <c r="F68" s="2"/>
      <c r="G68" s="2"/>
      <c r="H68" s="2"/>
      <c r="I68" s="2"/>
      <c r="J68" s="2"/>
      <c r="K68" s="2"/>
      <c r="L68" s="2"/>
      <c r="M68" s="2"/>
      <c r="N68" s="2"/>
    </row>
    <row r="69" spans="4:15" ht="13.5" customHeight="1">
      <c r="D69" s="47" t="s">
        <v>363</v>
      </c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4:15" ht="13.5" customHeight="1">
      <c r="D70" s="46" t="s">
        <v>364</v>
      </c>
      <c r="E70" s="1"/>
      <c r="F70" s="3"/>
      <c r="G70" s="3"/>
      <c r="H70" s="3"/>
      <c r="I70" s="3"/>
      <c r="J70" s="3"/>
      <c r="K70" s="3"/>
      <c r="L70" s="3"/>
      <c r="M70" s="3"/>
      <c r="N70" s="2"/>
    </row>
    <row r="71" spans="4:15" s="3" customFormat="1" ht="13.5" customHeight="1">
      <c r="D71" s="46" t="s">
        <v>365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4:15" s="3" customFormat="1" ht="13.5" customHeight="1">
      <c r="D72" s="46" t="s">
        <v>366</v>
      </c>
    </row>
    <row r="73" spans="4:15" s="3" customFormat="1" ht="13.5" customHeight="1">
      <c r="D73" s="46" t="s">
        <v>368</v>
      </c>
    </row>
    <row r="74" spans="4:15" ht="13.5" customHeight="1">
      <c r="D74" s="1" t="s">
        <v>367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15">
    <mergeCell ref="D66:O66"/>
    <mergeCell ref="D51:E51"/>
    <mergeCell ref="D60:E60"/>
    <mergeCell ref="D34:E34"/>
    <mergeCell ref="B13:E13"/>
    <mergeCell ref="B49:E49"/>
    <mergeCell ref="B2:N2"/>
    <mergeCell ref="B11:E11"/>
    <mergeCell ref="D15:E15"/>
    <mergeCell ref="B7:E7"/>
    <mergeCell ref="G5:M5"/>
    <mergeCell ref="N5:N9"/>
    <mergeCell ref="G6:G10"/>
    <mergeCell ref="H6:L6"/>
    <mergeCell ref="H7:H10"/>
  </mergeCells>
  <phoneticPr fontId="2"/>
  <printOptions gridLinesSet="0"/>
  <pageMargins left="1.0236220472440944" right="0.19685039370078741" top="0.98425196850393704" bottom="0.74803149606299213" header="0.51181102362204722" footer="0.51181102362204722"/>
  <pageSetup paperSize="9" scale="70" orientation="portrait" verticalDpi="4294967292" r:id="rId1"/>
  <headerFooter alignWithMargins="0">
    <oddHeader>&amp;R&amp;"ＭＳ 明朝,標準"&amp;10&amp;A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O70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7" width="4.75" style="4" customWidth="1"/>
    <col min="8" max="8" width="5.25" style="4" customWidth="1"/>
    <col min="9" max="10" width="7.75" style="4" customWidth="1"/>
    <col min="11" max="11" width="9.5" style="4" customWidth="1"/>
    <col min="12" max="12" width="6.75" style="4" customWidth="1"/>
    <col min="13" max="13" width="7.625" style="4" bestFit="1" customWidth="1"/>
    <col min="14" max="14" width="6.75" style="4" bestFit="1" customWidth="1"/>
    <col min="15" max="16384" width="9" style="4"/>
  </cols>
  <sheetData>
    <row r="1" spans="2:15" ht="13.5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2:15" ht="13.5" customHeight="1"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5" ht="13.5" customHeight="1" thickBot="1">
      <c r="B3" s="64"/>
      <c r="C3" s="64"/>
      <c r="D3" s="65"/>
      <c r="E3" s="3"/>
      <c r="F3" s="3"/>
      <c r="G3" s="3"/>
      <c r="H3" s="3"/>
      <c r="I3" s="3"/>
      <c r="J3" s="3"/>
      <c r="K3" s="3"/>
      <c r="L3" s="3"/>
      <c r="M3" s="3"/>
      <c r="N3" s="5" t="s">
        <v>206</v>
      </c>
    </row>
    <row r="4" spans="2:15" ht="13.5" customHeight="1" thickTop="1">
      <c r="D4" s="61"/>
      <c r="E4" s="7"/>
      <c r="F4" s="8"/>
      <c r="G4" s="233" t="s">
        <v>192</v>
      </c>
      <c r="H4" s="217"/>
      <c r="I4" s="217"/>
      <c r="J4" s="217"/>
      <c r="K4" s="217"/>
      <c r="L4" s="217"/>
      <c r="M4" s="218"/>
      <c r="N4" s="219" t="s">
        <v>3</v>
      </c>
      <c r="O4" s="61"/>
    </row>
    <row r="5" spans="2:15" ht="13.5" customHeight="1">
      <c r="D5" s="11"/>
      <c r="E5" s="12"/>
      <c r="F5" s="13"/>
      <c r="G5" s="226" t="s">
        <v>11</v>
      </c>
      <c r="H5" s="223" t="s">
        <v>32</v>
      </c>
      <c r="I5" s="224"/>
      <c r="J5" s="224"/>
      <c r="K5" s="224"/>
      <c r="L5" s="225"/>
      <c r="M5" s="119"/>
      <c r="N5" s="220"/>
      <c r="O5" s="61"/>
    </row>
    <row r="6" spans="2:15" ht="24" customHeight="1">
      <c r="B6" s="236" t="s">
        <v>119</v>
      </c>
      <c r="C6" s="236"/>
      <c r="D6" s="236"/>
      <c r="E6" s="237"/>
      <c r="F6" s="15" t="s">
        <v>1</v>
      </c>
      <c r="G6" s="227"/>
      <c r="H6" s="226" t="s">
        <v>4</v>
      </c>
      <c r="I6" s="13"/>
      <c r="J6" s="16" t="s">
        <v>71</v>
      </c>
      <c r="K6" s="17" t="s">
        <v>16</v>
      </c>
      <c r="L6" s="16" t="s">
        <v>72</v>
      </c>
      <c r="M6" s="122"/>
      <c r="N6" s="220"/>
      <c r="O6" s="61"/>
    </row>
    <row r="7" spans="2:15" ht="13.5" customHeight="1">
      <c r="D7" s="11"/>
      <c r="E7" s="12"/>
      <c r="F7" s="13"/>
      <c r="G7" s="227"/>
      <c r="H7" s="227"/>
      <c r="I7" s="13" t="s">
        <v>12</v>
      </c>
      <c r="J7" s="16" t="s">
        <v>108</v>
      </c>
      <c r="K7" s="18" t="s">
        <v>198</v>
      </c>
      <c r="L7" s="16" t="s">
        <v>5</v>
      </c>
      <c r="M7" s="122" t="s">
        <v>207</v>
      </c>
      <c r="N7" s="220"/>
      <c r="O7" s="61"/>
    </row>
    <row r="8" spans="2:15" ht="13.5" customHeight="1">
      <c r="D8" s="11"/>
      <c r="E8" s="12"/>
      <c r="F8" s="124"/>
      <c r="G8" s="227"/>
      <c r="H8" s="227"/>
      <c r="I8" s="124" t="s">
        <v>118</v>
      </c>
      <c r="J8" s="124" t="s">
        <v>120</v>
      </c>
      <c r="K8" s="19" t="s">
        <v>140</v>
      </c>
      <c r="L8" s="16" t="s">
        <v>141</v>
      </c>
      <c r="M8" s="120"/>
      <c r="N8" s="220"/>
      <c r="O8" s="61"/>
    </row>
    <row r="9" spans="2:15" ht="13.5" customHeight="1">
      <c r="B9" s="24"/>
      <c r="C9" s="24"/>
      <c r="D9" s="20"/>
      <c r="E9" s="21"/>
      <c r="G9" s="228"/>
      <c r="H9" s="228"/>
      <c r="I9" s="22"/>
      <c r="K9" s="23" t="s">
        <v>197</v>
      </c>
      <c r="L9" s="22"/>
      <c r="M9" s="121"/>
      <c r="N9" s="20"/>
      <c r="O9" s="61"/>
    </row>
    <row r="10" spans="2:15" ht="13.5" customHeight="1">
      <c r="B10" s="229" t="s">
        <v>7</v>
      </c>
      <c r="C10" s="229"/>
      <c r="D10" s="229"/>
      <c r="E10" s="222"/>
      <c r="F10" s="112">
        <v>75128</v>
      </c>
      <c r="G10" s="112">
        <v>9</v>
      </c>
      <c r="H10" s="112">
        <v>69</v>
      </c>
      <c r="I10" s="112">
        <v>71802</v>
      </c>
      <c r="J10" s="112">
        <v>42569</v>
      </c>
      <c r="K10" s="142">
        <v>59.286649396952726</v>
      </c>
      <c r="L10" s="112">
        <v>3622</v>
      </c>
      <c r="M10" s="112">
        <v>2853</v>
      </c>
      <c r="N10" s="135">
        <v>310</v>
      </c>
      <c r="O10" s="61"/>
    </row>
    <row r="11" spans="2:15" ht="13.5" customHeight="1">
      <c r="D11" s="25"/>
      <c r="E11" s="13"/>
      <c r="F11" s="146">
        <v>-85</v>
      </c>
      <c r="G11" s="36"/>
      <c r="H11" s="36"/>
      <c r="I11" s="36"/>
      <c r="J11" s="39"/>
      <c r="K11" s="108"/>
      <c r="L11" s="35"/>
      <c r="M11" s="35"/>
      <c r="N11" s="33"/>
      <c r="O11" s="61"/>
    </row>
    <row r="12" spans="2:15" ht="13.5" customHeight="1">
      <c r="C12" s="230" t="s">
        <v>60</v>
      </c>
      <c r="D12" s="230"/>
      <c r="E12" s="231"/>
      <c r="F12" s="39">
        <v>64751</v>
      </c>
      <c r="G12" s="39">
        <v>9</v>
      </c>
      <c r="H12" s="39">
        <v>69</v>
      </c>
      <c r="I12" s="39">
        <v>63434</v>
      </c>
      <c r="J12" s="39">
        <v>37272</v>
      </c>
      <c r="K12" s="138">
        <v>58.757133398492925</v>
      </c>
      <c r="L12" s="39">
        <v>2944</v>
      </c>
      <c r="M12" s="39">
        <v>1028</v>
      </c>
      <c r="N12" s="136">
        <v>143</v>
      </c>
      <c r="O12" s="61"/>
    </row>
    <row r="13" spans="2:15" ht="13.5" customHeight="1">
      <c r="C13" s="144"/>
      <c r="D13" s="144"/>
      <c r="E13" s="145"/>
      <c r="F13" s="147">
        <v>-68</v>
      </c>
      <c r="G13" s="39"/>
      <c r="H13" s="39"/>
      <c r="I13" s="39"/>
      <c r="J13" s="39"/>
      <c r="K13" s="138"/>
      <c r="L13" s="39"/>
      <c r="M13" s="39"/>
      <c r="N13" s="136"/>
      <c r="O13" s="61"/>
    </row>
    <row r="14" spans="2:15" s="2" customFormat="1" ht="13.5" customHeight="1">
      <c r="D14" s="229" t="s">
        <v>8</v>
      </c>
      <c r="E14" s="222"/>
      <c r="F14" s="39">
        <v>38469</v>
      </c>
      <c r="G14" s="39">
        <v>9</v>
      </c>
      <c r="H14" s="39">
        <v>68</v>
      </c>
      <c r="I14" s="39">
        <v>37762</v>
      </c>
      <c r="J14" s="39">
        <v>20820</v>
      </c>
      <c r="K14" s="138">
        <v>55.134791589428524</v>
      </c>
      <c r="L14" s="39">
        <v>2128</v>
      </c>
      <c r="M14" s="39">
        <v>488</v>
      </c>
      <c r="N14" s="136">
        <v>86</v>
      </c>
      <c r="O14" s="3"/>
    </row>
    <row r="15" spans="2:15" ht="13.5" customHeight="1">
      <c r="D15" s="2"/>
      <c r="E15" s="25" t="s">
        <v>144</v>
      </c>
      <c r="F15" s="39">
        <v>495</v>
      </c>
      <c r="G15" s="39">
        <v>5</v>
      </c>
      <c r="H15" s="39">
        <v>18</v>
      </c>
      <c r="I15" s="39">
        <v>465</v>
      </c>
      <c r="J15" s="39">
        <v>98</v>
      </c>
      <c r="K15" s="138">
        <v>21.0752688172043</v>
      </c>
      <c r="L15" s="39">
        <v>27</v>
      </c>
      <c r="M15" s="39">
        <v>0</v>
      </c>
      <c r="N15" s="136">
        <v>5</v>
      </c>
      <c r="O15" s="61"/>
    </row>
    <row r="16" spans="2:15" ht="13.5" customHeight="1">
      <c r="D16" s="2"/>
      <c r="E16" s="25" t="s">
        <v>145</v>
      </c>
      <c r="F16" s="39">
        <v>1339</v>
      </c>
      <c r="G16" s="39">
        <v>4</v>
      </c>
      <c r="H16" s="39">
        <v>50</v>
      </c>
      <c r="I16" s="39">
        <v>1282</v>
      </c>
      <c r="J16" s="39">
        <v>216</v>
      </c>
      <c r="K16" s="138">
        <v>16.848673946957877</v>
      </c>
      <c r="L16" s="39">
        <v>85</v>
      </c>
      <c r="M16" s="39">
        <v>0</v>
      </c>
      <c r="N16" s="136">
        <v>2</v>
      </c>
      <c r="O16" s="61"/>
    </row>
    <row r="17" spans="4:15" ht="13.5" customHeight="1">
      <c r="D17" s="2"/>
      <c r="E17" s="25" t="s">
        <v>146</v>
      </c>
      <c r="F17" s="39">
        <v>4311</v>
      </c>
      <c r="G17" s="39">
        <v>0</v>
      </c>
      <c r="H17" s="39">
        <v>0</v>
      </c>
      <c r="I17" s="39">
        <v>4152</v>
      </c>
      <c r="J17" s="39">
        <v>2261</v>
      </c>
      <c r="K17" s="138">
        <v>54.455684007707127</v>
      </c>
      <c r="L17" s="39">
        <v>363</v>
      </c>
      <c r="M17" s="39">
        <v>141</v>
      </c>
      <c r="N17" s="136">
        <v>8</v>
      </c>
      <c r="O17" s="61"/>
    </row>
    <row r="18" spans="4:15" ht="13.5" customHeight="1">
      <c r="D18" s="2"/>
      <c r="E18" s="25" t="s">
        <v>148</v>
      </c>
      <c r="F18" s="39">
        <v>11814</v>
      </c>
      <c r="G18" s="39">
        <v>0</v>
      </c>
      <c r="H18" s="39">
        <v>0</v>
      </c>
      <c r="I18" s="39">
        <v>11651</v>
      </c>
      <c r="J18" s="39">
        <v>4791</v>
      </c>
      <c r="K18" s="138">
        <v>41.120933825422711</v>
      </c>
      <c r="L18" s="39">
        <v>686</v>
      </c>
      <c r="M18" s="39">
        <v>143</v>
      </c>
      <c r="N18" s="136">
        <v>14</v>
      </c>
      <c r="O18" s="61"/>
    </row>
    <row r="19" spans="4:15" ht="13.5" customHeight="1">
      <c r="D19" s="2"/>
      <c r="E19" s="25" t="s">
        <v>149</v>
      </c>
      <c r="F19" s="39">
        <v>5422</v>
      </c>
      <c r="G19" s="39">
        <v>0</v>
      </c>
      <c r="H19" s="39">
        <v>0</v>
      </c>
      <c r="I19" s="39">
        <v>5413</v>
      </c>
      <c r="J19" s="39">
        <v>2751</v>
      </c>
      <c r="K19" s="138">
        <v>50.822094956585993</v>
      </c>
      <c r="L19" s="39">
        <v>254</v>
      </c>
      <c r="M19" s="39">
        <v>0</v>
      </c>
      <c r="N19" s="136">
        <v>7</v>
      </c>
      <c r="O19" s="61"/>
    </row>
    <row r="20" spans="4:15" ht="13.5" customHeight="1">
      <c r="D20" s="2"/>
      <c r="E20" s="25" t="s">
        <v>147</v>
      </c>
      <c r="F20" s="39">
        <v>1110</v>
      </c>
      <c r="G20" s="39">
        <v>0</v>
      </c>
      <c r="H20" s="39">
        <v>0</v>
      </c>
      <c r="I20" s="39">
        <v>1103</v>
      </c>
      <c r="J20" s="39">
        <v>614</v>
      </c>
      <c r="K20" s="138">
        <v>55.6663644605621</v>
      </c>
      <c r="L20" s="39">
        <v>86</v>
      </c>
      <c r="M20" s="39">
        <v>0</v>
      </c>
      <c r="N20" s="136">
        <v>2</v>
      </c>
      <c r="O20" s="61"/>
    </row>
    <row r="21" spans="4:15" ht="13.5" customHeight="1">
      <c r="D21" s="2"/>
      <c r="E21" s="25" t="s">
        <v>168</v>
      </c>
      <c r="F21" s="39">
        <v>620</v>
      </c>
      <c r="G21" s="39">
        <v>0</v>
      </c>
      <c r="H21" s="39">
        <v>0</v>
      </c>
      <c r="I21" s="39">
        <v>604</v>
      </c>
      <c r="J21" s="39">
        <v>303</v>
      </c>
      <c r="K21" s="138">
        <v>50.16556291390728</v>
      </c>
      <c r="L21" s="39">
        <v>26</v>
      </c>
      <c r="M21" s="39">
        <v>12</v>
      </c>
      <c r="N21" s="136">
        <v>1</v>
      </c>
      <c r="O21" s="61"/>
    </row>
    <row r="22" spans="4:15" ht="13.5" customHeight="1">
      <c r="D22" s="2"/>
      <c r="E22" s="25" t="s">
        <v>15</v>
      </c>
      <c r="F22" s="39">
        <v>2101</v>
      </c>
      <c r="G22" s="39">
        <v>0</v>
      </c>
      <c r="H22" s="39">
        <v>0</v>
      </c>
      <c r="I22" s="39">
        <v>2077</v>
      </c>
      <c r="J22" s="39">
        <v>1216</v>
      </c>
      <c r="K22" s="138">
        <v>58.545979778526721</v>
      </c>
      <c r="L22" s="39">
        <v>200</v>
      </c>
      <c r="M22" s="39">
        <v>15</v>
      </c>
      <c r="N22" s="136">
        <v>3</v>
      </c>
      <c r="O22" s="61"/>
    </row>
    <row r="23" spans="4:15" ht="13.5" customHeight="1">
      <c r="D23" s="2"/>
      <c r="E23" s="26" t="s">
        <v>172</v>
      </c>
      <c r="F23" s="34">
        <v>221</v>
      </c>
      <c r="G23" s="39">
        <v>0</v>
      </c>
      <c r="H23" s="36">
        <v>0</v>
      </c>
      <c r="I23" s="36">
        <v>220</v>
      </c>
      <c r="J23" s="39">
        <v>144</v>
      </c>
      <c r="K23" s="108">
        <v>65.454545454545453</v>
      </c>
      <c r="L23" s="35">
        <v>7</v>
      </c>
      <c r="M23" s="35">
        <v>0</v>
      </c>
      <c r="N23" s="43">
        <v>1</v>
      </c>
      <c r="O23" s="61"/>
    </row>
    <row r="24" spans="4:15" ht="25.5" customHeight="1">
      <c r="D24" s="2"/>
      <c r="E24" s="26" t="s">
        <v>131</v>
      </c>
      <c r="F24" s="39">
        <v>5648</v>
      </c>
      <c r="G24" s="39">
        <v>0</v>
      </c>
      <c r="H24" s="39">
        <v>0</v>
      </c>
      <c r="I24" s="39">
        <v>5539</v>
      </c>
      <c r="J24" s="39">
        <v>5036</v>
      </c>
      <c r="K24" s="138">
        <v>90.918938436540898</v>
      </c>
      <c r="L24" s="39">
        <v>89</v>
      </c>
      <c r="M24" s="39">
        <v>74</v>
      </c>
      <c r="N24" s="136">
        <v>23</v>
      </c>
      <c r="O24" s="61"/>
    </row>
    <row r="25" spans="4:15" ht="13.5" customHeight="1">
      <c r="D25" s="2"/>
      <c r="E25" s="25" t="s">
        <v>150</v>
      </c>
      <c r="F25" s="39">
        <v>336</v>
      </c>
      <c r="G25" s="39">
        <v>0</v>
      </c>
      <c r="H25" s="39">
        <v>0</v>
      </c>
      <c r="I25" s="39">
        <v>334</v>
      </c>
      <c r="J25" s="39">
        <v>121</v>
      </c>
      <c r="K25" s="138">
        <v>36.227544910179645</v>
      </c>
      <c r="L25" s="39">
        <v>58</v>
      </c>
      <c r="M25" s="39">
        <v>0</v>
      </c>
      <c r="N25" s="136">
        <v>0</v>
      </c>
      <c r="O25" s="61"/>
    </row>
    <row r="26" spans="4:15" ht="13.5" customHeight="1">
      <c r="D26" s="2"/>
      <c r="E26" s="26" t="s">
        <v>167</v>
      </c>
      <c r="F26" s="39">
        <v>461</v>
      </c>
      <c r="G26" s="39">
        <v>0</v>
      </c>
      <c r="H26" s="39">
        <v>0</v>
      </c>
      <c r="I26" s="39">
        <v>434</v>
      </c>
      <c r="J26" s="39">
        <v>310</v>
      </c>
      <c r="K26" s="138">
        <v>71.428571428571431</v>
      </c>
      <c r="L26" s="39">
        <v>20</v>
      </c>
      <c r="M26" s="39">
        <v>21</v>
      </c>
      <c r="N26" s="136">
        <v>1</v>
      </c>
      <c r="O26" s="61"/>
    </row>
    <row r="27" spans="4:15" ht="13.5" customHeight="1">
      <c r="D27" s="2"/>
      <c r="E27" s="26" t="s">
        <v>176</v>
      </c>
      <c r="F27" s="39">
        <v>602</v>
      </c>
      <c r="G27" s="39">
        <v>0</v>
      </c>
      <c r="H27" s="39">
        <v>0</v>
      </c>
      <c r="I27" s="39">
        <v>563</v>
      </c>
      <c r="J27" s="39">
        <v>319</v>
      </c>
      <c r="K27" s="138">
        <v>56.660746003552397</v>
      </c>
      <c r="L27" s="39">
        <v>44</v>
      </c>
      <c r="M27" s="39">
        <v>38</v>
      </c>
      <c r="N27" s="136">
        <v>1</v>
      </c>
      <c r="O27" s="61"/>
    </row>
    <row r="28" spans="4:15" ht="13.5" customHeight="1">
      <c r="D28" s="2"/>
      <c r="E28" s="26" t="s">
        <v>171</v>
      </c>
      <c r="F28" s="39">
        <v>1566</v>
      </c>
      <c r="G28" s="39">
        <v>0</v>
      </c>
      <c r="H28" s="39">
        <v>0</v>
      </c>
      <c r="I28" s="39">
        <v>1560</v>
      </c>
      <c r="J28" s="39">
        <v>1233</v>
      </c>
      <c r="K28" s="138">
        <v>79.038461538461533</v>
      </c>
      <c r="L28" s="39">
        <v>51</v>
      </c>
      <c r="M28" s="39">
        <v>1</v>
      </c>
      <c r="N28" s="136">
        <v>4</v>
      </c>
      <c r="O28" s="61"/>
    </row>
    <row r="29" spans="4:15" ht="25.5" customHeight="1">
      <c r="D29" s="2"/>
      <c r="E29" s="26" t="s">
        <v>193</v>
      </c>
      <c r="F29" s="39">
        <v>423</v>
      </c>
      <c r="G29" s="39">
        <v>0</v>
      </c>
      <c r="H29" s="39">
        <v>0</v>
      </c>
      <c r="I29" s="39">
        <v>403</v>
      </c>
      <c r="J29" s="39">
        <v>173</v>
      </c>
      <c r="K29" s="138">
        <v>42.928039702233249</v>
      </c>
      <c r="L29" s="39">
        <v>28</v>
      </c>
      <c r="M29" s="39">
        <v>18</v>
      </c>
      <c r="N29" s="136">
        <v>1</v>
      </c>
      <c r="O29" s="61"/>
    </row>
    <row r="30" spans="4:15" ht="13.5" customHeight="1">
      <c r="D30" s="2"/>
      <c r="E30" s="26" t="s">
        <v>175</v>
      </c>
      <c r="F30" s="34">
        <v>302</v>
      </c>
      <c r="G30" s="39">
        <v>0</v>
      </c>
      <c r="H30" s="36">
        <v>0</v>
      </c>
      <c r="I30" s="36">
        <v>300</v>
      </c>
      <c r="J30" s="39">
        <v>119</v>
      </c>
      <c r="K30" s="108">
        <v>39.666666666666664</v>
      </c>
      <c r="L30" s="35">
        <v>6</v>
      </c>
      <c r="M30" s="35">
        <v>1</v>
      </c>
      <c r="N30" s="43">
        <v>1</v>
      </c>
      <c r="O30" s="61"/>
    </row>
    <row r="31" spans="4:15" ht="13.5" customHeight="1">
      <c r="D31" s="2"/>
      <c r="E31" s="25" t="s">
        <v>161</v>
      </c>
      <c r="F31" s="39">
        <v>1698</v>
      </c>
      <c r="G31" s="39">
        <v>0</v>
      </c>
      <c r="H31" s="39">
        <v>0</v>
      </c>
      <c r="I31" s="39">
        <v>1662</v>
      </c>
      <c r="J31" s="39">
        <v>1115</v>
      </c>
      <c r="K31" s="138">
        <v>67.087845968712386</v>
      </c>
      <c r="L31" s="39">
        <v>98</v>
      </c>
      <c r="M31" s="39">
        <v>24</v>
      </c>
      <c r="N31" s="136">
        <v>12</v>
      </c>
      <c r="O31" s="61"/>
    </row>
    <row r="32" spans="4:15" ht="13.5" customHeight="1">
      <c r="D32" s="2"/>
      <c r="E32" s="25"/>
      <c r="F32" s="39"/>
      <c r="G32" s="39"/>
      <c r="H32" s="39"/>
      <c r="I32" s="39"/>
      <c r="J32" s="39"/>
      <c r="K32" s="138"/>
      <c r="L32" s="39"/>
      <c r="M32" s="39"/>
      <c r="N32" s="136"/>
      <c r="O32" s="61"/>
    </row>
    <row r="33" spans="3:15" ht="13.5" customHeight="1">
      <c r="D33" s="229" t="s">
        <v>9</v>
      </c>
      <c r="E33" s="222"/>
      <c r="F33" s="39">
        <v>26282</v>
      </c>
      <c r="G33" s="39">
        <v>0</v>
      </c>
      <c r="H33" s="39">
        <v>1</v>
      </c>
      <c r="I33" s="39">
        <v>25672</v>
      </c>
      <c r="J33" s="39">
        <v>16452</v>
      </c>
      <c r="K33" s="138">
        <v>64.085384855095043</v>
      </c>
      <c r="L33" s="39">
        <v>816</v>
      </c>
      <c r="M33" s="39">
        <v>540</v>
      </c>
      <c r="N33" s="136">
        <v>57</v>
      </c>
      <c r="O33" s="61"/>
    </row>
    <row r="34" spans="3:15" ht="13.5" customHeight="1">
      <c r="D34" s="2"/>
      <c r="E34" s="25" t="s">
        <v>162</v>
      </c>
      <c r="F34" s="39">
        <v>28</v>
      </c>
      <c r="G34" s="39">
        <v>0</v>
      </c>
      <c r="H34" s="39">
        <v>0</v>
      </c>
      <c r="I34" s="39">
        <v>27</v>
      </c>
      <c r="J34" s="39">
        <v>26</v>
      </c>
      <c r="K34" s="138">
        <v>96.296296296296291</v>
      </c>
      <c r="L34" s="39">
        <v>0</v>
      </c>
      <c r="M34" s="39">
        <v>1</v>
      </c>
      <c r="N34" s="136">
        <v>0</v>
      </c>
      <c r="O34" s="61"/>
    </row>
    <row r="35" spans="3:15" ht="13.5" customHeight="1">
      <c r="D35" s="2"/>
      <c r="E35" s="25" t="s">
        <v>163</v>
      </c>
      <c r="F35" s="39">
        <v>259</v>
      </c>
      <c r="G35" s="39">
        <v>0</v>
      </c>
      <c r="H35" s="39">
        <v>1</v>
      </c>
      <c r="I35" s="39">
        <v>219</v>
      </c>
      <c r="J35" s="39">
        <v>67</v>
      </c>
      <c r="K35" s="138">
        <v>30.593607305936072</v>
      </c>
      <c r="L35" s="39">
        <v>12</v>
      </c>
      <c r="M35" s="39">
        <v>36</v>
      </c>
      <c r="N35" s="136">
        <v>2</v>
      </c>
      <c r="O35" s="61"/>
    </row>
    <row r="36" spans="3:15" ht="13.5" customHeight="1">
      <c r="D36" s="2"/>
      <c r="E36" s="25" t="s">
        <v>129</v>
      </c>
      <c r="F36" s="39">
        <v>196</v>
      </c>
      <c r="G36" s="39">
        <v>0</v>
      </c>
      <c r="H36" s="36">
        <v>0</v>
      </c>
      <c r="I36" s="36">
        <v>195</v>
      </c>
      <c r="J36" s="39">
        <v>135</v>
      </c>
      <c r="K36" s="108">
        <v>69.230769230769226</v>
      </c>
      <c r="L36" s="36">
        <v>12</v>
      </c>
      <c r="M36" s="36">
        <v>1</v>
      </c>
      <c r="N36" s="136">
        <v>0</v>
      </c>
      <c r="O36" s="61"/>
    </row>
    <row r="37" spans="3:15" ht="13.5" customHeight="1">
      <c r="D37" s="2"/>
      <c r="E37" s="25" t="s">
        <v>173</v>
      </c>
      <c r="F37" s="34">
        <v>418</v>
      </c>
      <c r="G37" s="39">
        <v>0</v>
      </c>
      <c r="H37" s="36">
        <v>0</v>
      </c>
      <c r="I37" s="36">
        <v>316</v>
      </c>
      <c r="J37" s="39">
        <v>279</v>
      </c>
      <c r="K37" s="108">
        <v>88.29113924050634</v>
      </c>
      <c r="L37" s="35">
        <v>5</v>
      </c>
      <c r="M37" s="35">
        <v>96</v>
      </c>
      <c r="N37" s="43">
        <v>6</v>
      </c>
      <c r="O37" s="61"/>
    </row>
    <row r="38" spans="3:15" ht="27" customHeight="1">
      <c r="D38" s="2"/>
      <c r="E38" s="26" t="s">
        <v>164</v>
      </c>
      <c r="F38" s="39">
        <v>10277</v>
      </c>
      <c r="G38" s="39">
        <v>0</v>
      </c>
      <c r="H38" s="39">
        <v>0</v>
      </c>
      <c r="I38" s="39">
        <v>10260</v>
      </c>
      <c r="J38" s="39">
        <v>4119</v>
      </c>
      <c r="K38" s="138">
        <v>40.146198830409361</v>
      </c>
      <c r="L38" s="39">
        <v>434</v>
      </c>
      <c r="M38" s="39">
        <v>0</v>
      </c>
      <c r="N38" s="136">
        <v>13</v>
      </c>
      <c r="O38" s="61"/>
    </row>
    <row r="39" spans="3:15" ht="13.5" customHeight="1">
      <c r="D39" s="2"/>
      <c r="E39" s="25" t="s">
        <v>169</v>
      </c>
      <c r="F39" s="39">
        <v>1647</v>
      </c>
      <c r="G39" s="39">
        <v>0</v>
      </c>
      <c r="H39" s="39">
        <v>0</v>
      </c>
      <c r="I39" s="39">
        <v>1646</v>
      </c>
      <c r="J39" s="39">
        <v>1421</v>
      </c>
      <c r="K39" s="138">
        <v>86.330498177399761</v>
      </c>
      <c r="L39" s="39">
        <v>31</v>
      </c>
      <c r="M39" s="39">
        <v>0</v>
      </c>
      <c r="N39" s="136">
        <v>1</v>
      </c>
      <c r="O39" s="61"/>
    </row>
    <row r="40" spans="3:15" ht="13.5" customHeight="1">
      <c r="D40" s="2"/>
      <c r="E40" s="25" t="s">
        <v>194</v>
      </c>
      <c r="F40" s="39">
        <v>279</v>
      </c>
      <c r="G40" s="39">
        <v>0</v>
      </c>
      <c r="H40" s="39">
        <v>0</v>
      </c>
      <c r="I40" s="39">
        <v>278</v>
      </c>
      <c r="J40" s="39">
        <v>216</v>
      </c>
      <c r="K40" s="138">
        <v>77.697841726618705</v>
      </c>
      <c r="L40" s="39">
        <v>5</v>
      </c>
      <c r="M40" s="39">
        <v>0</v>
      </c>
      <c r="N40" s="136">
        <v>0</v>
      </c>
      <c r="O40" s="61"/>
    </row>
    <row r="41" spans="3:15" ht="13.5" customHeight="1">
      <c r="D41" s="2"/>
      <c r="E41" s="25" t="s">
        <v>13</v>
      </c>
      <c r="F41" s="39">
        <v>80</v>
      </c>
      <c r="G41" s="39">
        <v>0</v>
      </c>
      <c r="H41" s="39">
        <v>0</v>
      </c>
      <c r="I41" s="39">
        <v>80</v>
      </c>
      <c r="J41" s="39">
        <v>11</v>
      </c>
      <c r="K41" s="138">
        <v>13.75</v>
      </c>
      <c r="L41" s="39">
        <v>2</v>
      </c>
      <c r="M41" s="39">
        <v>0</v>
      </c>
      <c r="N41" s="136">
        <v>0</v>
      </c>
      <c r="O41" s="61"/>
    </row>
    <row r="42" spans="3:15" ht="13.5" customHeight="1">
      <c r="D42" s="2"/>
      <c r="E42" s="25" t="s">
        <v>174</v>
      </c>
      <c r="F42" s="39">
        <v>269</v>
      </c>
      <c r="G42" s="39">
        <v>0</v>
      </c>
      <c r="H42" s="39">
        <v>0</v>
      </c>
      <c r="I42" s="39">
        <v>176</v>
      </c>
      <c r="J42" s="39">
        <v>159</v>
      </c>
      <c r="K42" s="138">
        <v>90.340909090909093</v>
      </c>
      <c r="L42" s="39">
        <v>3</v>
      </c>
      <c r="M42" s="39">
        <v>92</v>
      </c>
      <c r="N42" s="136">
        <v>1</v>
      </c>
      <c r="O42" s="61"/>
    </row>
    <row r="43" spans="3:15" ht="13.5" customHeight="1">
      <c r="D43" s="2"/>
      <c r="E43" s="25" t="s">
        <v>170</v>
      </c>
      <c r="F43" s="39">
        <v>241</v>
      </c>
      <c r="G43" s="39">
        <v>0</v>
      </c>
      <c r="H43" s="39">
        <v>0</v>
      </c>
      <c r="I43" s="39">
        <v>237</v>
      </c>
      <c r="J43" s="39">
        <v>195</v>
      </c>
      <c r="K43" s="138">
        <v>82.278481012658233</v>
      </c>
      <c r="L43" s="39">
        <v>2</v>
      </c>
      <c r="M43" s="39">
        <v>4</v>
      </c>
      <c r="N43" s="136">
        <v>0</v>
      </c>
      <c r="O43" s="61"/>
    </row>
    <row r="44" spans="3:15" ht="13.5" customHeight="1">
      <c r="D44" s="2"/>
      <c r="E44" s="25" t="s">
        <v>195</v>
      </c>
      <c r="F44" s="39">
        <v>1508</v>
      </c>
      <c r="G44" s="39">
        <v>0</v>
      </c>
      <c r="H44" s="39">
        <v>0</v>
      </c>
      <c r="I44" s="39">
        <v>1499</v>
      </c>
      <c r="J44" s="39">
        <v>1401</v>
      </c>
      <c r="K44" s="138">
        <v>93.462308205470308</v>
      </c>
      <c r="L44" s="39">
        <v>0</v>
      </c>
      <c r="M44" s="39">
        <v>9</v>
      </c>
      <c r="N44" s="136">
        <v>0</v>
      </c>
      <c r="O44" s="61"/>
    </row>
    <row r="45" spans="3:15" ht="13.5" customHeight="1">
      <c r="D45" s="2"/>
      <c r="E45" s="25" t="s">
        <v>196</v>
      </c>
      <c r="F45" s="39">
        <v>8479</v>
      </c>
      <c r="G45" s="39">
        <v>0</v>
      </c>
      <c r="H45" s="39">
        <v>0</v>
      </c>
      <c r="I45" s="39">
        <v>8313</v>
      </c>
      <c r="J45" s="39">
        <v>6736</v>
      </c>
      <c r="K45" s="138">
        <v>81.029712498496338</v>
      </c>
      <c r="L45" s="39">
        <v>213</v>
      </c>
      <c r="M45" s="39">
        <v>137</v>
      </c>
      <c r="N45" s="136">
        <v>27</v>
      </c>
      <c r="O45" s="61"/>
    </row>
    <row r="46" spans="3:15" ht="13.5" customHeight="1">
      <c r="D46" s="2"/>
      <c r="E46" s="25" t="s">
        <v>128</v>
      </c>
      <c r="F46" s="39">
        <v>2601</v>
      </c>
      <c r="G46" s="39">
        <v>0</v>
      </c>
      <c r="H46" s="39">
        <v>0</v>
      </c>
      <c r="I46" s="39">
        <v>2426</v>
      </c>
      <c r="J46" s="39">
        <v>1687</v>
      </c>
      <c r="K46" s="138">
        <v>69.538334707337185</v>
      </c>
      <c r="L46" s="39">
        <v>97</v>
      </c>
      <c r="M46" s="39">
        <v>164</v>
      </c>
      <c r="N46" s="136">
        <v>7</v>
      </c>
      <c r="O46" s="61"/>
    </row>
    <row r="47" spans="3:15" ht="13.5" customHeight="1">
      <c r="D47" s="2"/>
      <c r="E47" s="25"/>
      <c r="F47" s="39"/>
      <c r="G47" s="39"/>
      <c r="H47" s="39"/>
      <c r="I47" s="39"/>
      <c r="J47" s="39"/>
      <c r="K47" s="138"/>
      <c r="L47" s="39"/>
      <c r="M47" s="39"/>
      <c r="N47" s="136"/>
      <c r="O47" s="61"/>
    </row>
    <row r="48" spans="3:15" ht="13.5" customHeight="1">
      <c r="C48" s="232" t="s">
        <v>182</v>
      </c>
      <c r="D48" s="232"/>
      <c r="E48" s="222"/>
      <c r="F48" s="39">
        <v>10377</v>
      </c>
      <c r="G48" s="39" t="s">
        <v>205</v>
      </c>
      <c r="H48" s="39" t="s">
        <v>205</v>
      </c>
      <c r="I48" s="39">
        <v>8368</v>
      </c>
      <c r="J48" s="39">
        <v>5297</v>
      </c>
      <c r="K48" s="138">
        <v>63.300669216061188</v>
      </c>
      <c r="L48" s="39">
        <v>678</v>
      </c>
      <c r="M48" s="39">
        <v>1825</v>
      </c>
      <c r="N48" s="136">
        <v>167</v>
      </c>
      <c r="O48" s="61"/>
    </row>
    <row r="49" spans="2:15" ht="13.5" customHeight="1">
      <c r="C49" s="143"/>
      <c r="D49" s="143"/>
      <c r="E49" s="13"/>
      <c r="F49" s="147">
        <v>-17</v>
      </c>
      <c r="G49" s="39"/>
      <c r="H49" s="36"/>
      <c r="I49" s="36"/>
      <c r="J49" s="39"/>
      <c r="K49" s="108"/>
      <c r="L49" s="36"/>
      <c r="M49" s="36"/>
      <c r="N49" s="136"/>
      <c r="O49" s="61"/>
    </row>
    <row r="50" spans="2:15" ht="13.5" customHeight="1">
      <c r="C50" s="143"/>
      <c r="D50" s="232" t="s">
        <v>183</v>
      </c>
      <c r="E50" s="222"/>
      <c r="F50" s="39">
        <v>9831</v>
      </c>
      <c r="G50" s="39" t="s">
        <v>205</v>
      </c>
      <c r="H50" s="39" t="s">
        <v>205</v>
      </c>
      <c r="I50" s="36">
        <v>8368</v>
      </c>
      <c r="J50" s="39">
        <v>5297</v>
      </c>
      <c r="K50" s="68">
        <v>63.300669216061188</v>
      </c>
      <c r="L50" s="36">
        <v>678</v>
      </c>
      <c r="M50" s="36">
        <v>1339</v>
      </c>
      <c r="N50" s="136">
        <v>111</v>
      </c>
      <c r="O50" s="61"/>
    </row>
    <row r="51" spans="2:15" ht="13.5" customHeight="1">
      <c r="C51" s="143"/>
      <c r="D51" s="143"/>
      <c r="E51" s="25" t="s">
        <v>184</v>
      </c>
      <c r="F51" s="39">
        <v>271</v>
      </c>
      <c r="G51" s="39" t="s">
        <v>205</v>
      </c>
      <c r="H51" s="39" t="s">
        <v>205</v>
      </c>
      <c r="I51" s="36">
        <v>0</v>
      </c>
      <c r="J51" s="39">
        <v>0</v>
      </c>
      <c r="K51" s="108" t="s">
        <v>372</v>
      </c>
      <c r="L51" s="36">
        <v>0</v>
      </c>
      <c r="M51" s="36">
        <v>242</v>
      </c>
      <c r="N51" s="136">
        <v>25</v>
      </c>
      <c r="O51" s="61"/>
    </row>
    <row r="52" spans="2:15" ht="13.5" customHeight="1">
      <c r="C52" s="143"/>
      <c r="D52" s="143"/>
      <c r="E52" s="25" t="s">
        <v>185</v>
      </c>
      <c r="F52" s="39">
        <v>8679</v>
      </c>
      <c r="G52" s="39" t="s">
        <v>205</v>
      </c>
      <c r="H52" s="39" t="s">
        <v>205</v>
      </c>
      <c r="I52" s="36">
        <v>7940</v>
      </c>
      <c r="J52" s="39">
        <v>5091</v>
      </c>
      <c r="K52" s="108">
        <v>64.118387909319893</v>
      </c>
      <c r="L52" s="36">
        <v>653</v>
      </c>
      <c r="M52" s="36">
        <v>710</v>
      </c>
      <c r="N52" s="136">
        <v>29</v>
      </c>
      <c r="O52" s="61"/>
    </row>
    <row r="53" spans="2:15" ht="13.5" customHeight="1">
      <c r="B53" s="61"/>
      <c r="C53" s="61"/>
      <c r="D53" s="3"/>
      <c r="E53" s="25" t="s">
        <v>186</v>
      </c>
      <c r="F53" s="34">
        <v>10</v>
      </c>
      <c r="G53" s="39" t="s">
        <v>205</v>
      </c>
      <c r="H53" s="39" t="s">
        <v>205</v>
      </c>
      <c r="I53" s="36">
        <v>10</v>
      </c>
      <c r="J53" s="39">
        <v>9</v>
      </c>
      <c r="K53" s="108">
        <v>90</v>
      </c>
      <c r="L53" s="36">
        <v>2</v>
      </c>
      <c r="M53" s="35">
        <v>0</v>
      </c>
      <c r="N53" s="43">
        <v>0</v>
      </c>
      <c r="O53" s="61"/>
    </row>
    <row r="54" spans="2:15" ht="13.5" customHeight="1">
      <c r="B54" s="61"/>
      <c r="C54" s="61"/>
      <c r="D54" s="3"/>
      <c r="E54" s="25" t="s">
        <v>187</v>
      </c>
      <c r="F54" s="34">
        <v>247</v>
      </c>
      <c r="G54" s="39" t="s">
        <v>205</v>
      </c>
      <c r="H54" s="39" t="s">
        <v>205</v>
      </c>
      <c r="I54" s="36">
        <v>201</v>
      </c>
      <c r="J54" s="39">
        <v>109</v>
      </c>
      <c r="K54" s="108">
        <v>54.228855721393032</v>
      </c>
      <c r="L54" s="36">
        <v>12</v>
      </c>
      <c r="M54" s="35">
        <v>45</v>
      </c>
      <c r="N54" s="43">
        <v>1</v>
      </c>
      <c r="O54" s="61"/>
    </row>
    <row r="55" spans="2:15" ht="13.5" customHeight="1">
      <c r="B55" s="61"/>
      <c r="C55" s="61"/>
      <c r="D55" s="3"/>
      <c r="E55" s="25" t="s">
        <v>130</v>
      </c>
      <c r="F55" s="34">
        <v>161</v>
      </c>
      <c r="G55" s="39" t="s">
        <v>205</v>
      </c>
      <c r="H55" s="39" t="s">
        <v>205</v>
      </c>
      <c r="I55" s="36">
        <v>0</v>
      </c>
      <c r="J55" s="39">
        <v>0</v>
      </c>
      <c r="K55" s="108" t="s">
        <v>372</v>
      </c>
      <c r="L55" s="36">
        <v>0</v>
      </c>
      <c r="M55" s="35">
        <v>106</v>
      </c>
      <c r="N55" s="43">
        <v>48</v>
      </c>
      <c r="O55" s="61"/>
    </row>
    <row r="56" spans="2:15" ht="13.5" customHeight="1">
      <c r="B56" s="61"/>
      <c r="C56" s="61"/>
      <c r="D56" s="3"/>
      <c r="E56" s="25" t="s">
        <v>128</v>
      </c>
      <c r="F56" s="34">
        <v>463</v>
      </c>
      <c r="G56" s="39" t="s">
        <v>205</v>
      </c>
      <c r="H56" s="39" t="s">
        <v>205</v>
      </c>
      <c r="I56" s="36">
        <v>217</v>
      </c>
      <c r="J56" s="39">
        <v>88</v>
      </c>
      <c r="K56" s="108">
        <v>40.552995391705068</v>
      </c>
      <c r="L56" s="36">
        <v>11</v>
      </c>
      <c r="M56" s="35">
        <v>236</v>
      </c>
      <c r="N56" s="43">
        <v>8</v>
      </c>
      <c r="O56" s="61"/>
    </row>
    <row r="57" spans="2:15" ht="13.5" customHeight="1">
      <c r="B57" s="61"/>
      <c r="C57" s="61"/>
      <c r="D57" s="3"/>
      <c r="E57" s="25"/>
      <c r="F57" s="34"/>
      <c r="G57" s="39"/>
      <c r="H57" s="36"/>
      <c r="I57" s="36"/>
      <c r="J57" s="39"/>
      <c r="K57" s="108"/>
      <c r="L57" s="35"/>
      <c r="M57" s="35"/>
      <c r="N57" s="43"/>
      <c r="O57" s="61"/>
    </row>
    <row r="58" spans="2:15" ht="13.5" customHeight="1">
      <c r="B58" s="61"/>
      <c r="C58" s="61"/>
      <c r="D58" s="229" t="s">
        <v>188</v>
      </c>
      <c r="E58" s="222"/>
      <c r="F58" s="34">
        <v>546</v>
      </c>
      <c r="G58" s="39" t="s">
        <v>205</v>
      </c>
      <c r="H58" s="39" t="s">
        <v>205</v>
      </c>
      <c r="I58" s="36">
        <v>0</v>
      </c>
      <c r="J58" s="36">
        <v>0</v>
      </c>
      <c r="K58" s="108" t="s">
        <v>372</v>
      </c>
      <c r="L58" s="35">
        <v>0</v>
      </c>
      <c r="M58" s="35">
        <v>486</v>
      </c>
      <c r="N58" s="43">
        <v>56</v>
      </c>
      <c r="O58" s="61"/>
    </row>
    <row r="59" spans="2:15" ht="13.5" customHeight="1">
      <c r="B59" s="61"/>
      <c r="C59" s="61"/>
      <c r="D59" s="3"/>
      <c r="E59" s="25" t="s">
        <v>189</v>
      </c>
      <c r="F59" s="34">
        <v>2</v>
      </c>
      <c r="G59" s="39" t="s">
        <v>205</v>
      </c>
      <c r="H59" s="39" t="s">
        <v>205</v>
      </c>
      <c r="I59" s="36">
        <v>0</v>
      </c>
      <c r="J59" s="39">
        <v>0</v>
      </c>
      <c r="K59" s="108" t="s">
        <v>372</v>
      </c>
      <c r="L59" s="35">
        <v>0</v>
      </c>
      <c r="M59" s="35">
        <v>1</v>
      </c>
      <c r="N59" s="43">
        <v>1</v>
      </c>
      <c r="O59" s="61"/>
    </row>
    <row r="60" spans="2:15" ht="13.5" customHeight="1">
      <c r="B60" s="61"/>
      <c r="C60" s="61"/>
      <c r="D60" s="3"/>
      <c r="E60" s="25" t="s">
        <v>190</v>
      </c>
      <c r="F60" s="34">
        <v>81</v>
      </c>
      <c r="G60" s="39" t="s">
        <v>205</v>
      </c>
      <c r="H60" s="39" t="s">
        <v>205</v>
      </c>
      <c r="I60" s="36">
        <v>0</v>
      </c>
      <c r="J60" s="39">
        <v>0</v>
      </c>
      <c r="K60" s="108" t="s">
        <v>372</v>
      </c>
      <c r="L60" s="35">
        <v>0</v>
      </c>
      <c r="M60" s="35">
        <v>81</v>
      </c>
      <c r="N60" s="43">
        <v>0</v>
      </c>
      <c r="O60" s="61"/>
    </row>
    <row r="61" spans="2:15" ht="13.5" customHeight="1">
      <c r="B61" s="61"/>
      <c r="C61" s="61"/>
      <c r="D61" s="3"/>
      <c r="E61" s="25" t="s">
        <v>191</v>
      </c>
      <c r="F61" s="34">
        <v>195</v>
      </c>
      <c r="G61" s="39" t="s">
        <v>205</v>
      </c>
      <c r="H61" s="39" t="s">
        <v>205</v>
      </c>
      <c r="I61" s="36">
        <v>0</v>
      </c>
      <c r="J61" s="39">
        <v>0</v>
      </c>
      <c r="K61" s="108" t="s">
        <v>372</v>
      </c>
      <c r="L61" s="35">
        <v>0</v>
      </c>
      <c r="M61" s="35">
        <v>165</v>
      </c>
      <c r="N61" s="43">
        <v>26</v>
      </c>
      <c r="O61" s="61"/>
    </row>
    <row r="62" spans="2:15" ht="13.5" customHeight="1">
      <c r="B62" s="24"/>
      <c r="C62" s="24"/>
      <c r="D62" s="27" t="s">
        <v>10</v>
      </c>
      <c r="E62" s="66" t="s">
        <v>128</v>
      </c>
      <c r="F62" s="56">
        <v>268</v>
      </c>
      <c r="G62" s="56" t="s">
        <v>205</v>
      </c>
      <c r="H62" s="56" t="s">
        <v>205</v>
      </c>
      <c r="I62" s="56">
        <v>0</v>
      </c>
      <c r="J62" s="56">
        <v>0</v>
      </c>
      <c r="K62" s="139" t="s">
        <v>372</v>
      </c>
      <c r="L62" s="56">
        <v>0</v>
      </c>
      <c r="M62" s="56">
        <v>239</v>
      </c>
      <c r="N62" s="62">
        <v>29</v>
      </c>
      <c r="O62" s="61"/>
    </row>
    <row r="63" spans="2:15" ht="13.5" customHeight="1">
      <c r="C63" s="46" t="s">
        <v>177</v>
      </c>
      <c r="D63" s="46"/>
      <c r="E63" s="2"/>
      <c r="F63" s="2"/>
      <c r="G63" s="2"/>
      <c r="H63" s="2"/>
      <c r="I63" s="2"/>
      <c r="J63" s="2"/>
      <c r="K63" s="2"/>
      <c r="L63" s="2"/>
      <c r="M63" s="2"/>
    </row>
    <row r="64" spans="2:15" ht="13.5" customHeight="1">
      <c r="C64" s="234" t="s">
        <v>292</v>
      </c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</row>
    <row r="65" spans="3:13" ht="13.5" customHeight="1">
      <c r="C65" s="1" t="s">
        <v>199</v>
      </c>
      <c r="D65" s="1"/>
      <c r="E65" s="2"/>
      <c r="F65" s="2"/>
      <c r="G65" s="2"/>
      <c r="H65" s="2"/>
      <c r="I65" s="2"/>
      <c r="J65" s="2"/>
      <c r="K65" s="2"/>
      <c r="L65" s="2"/>
      <c r="M65" s="2"/>
    </row>
    <row r="66" spans="3:13" ht="13.5" customHeight="1">
      <c r="C66" s="47" t="s">
        <v>294</v>
      </c>
      <c r="D66" s="1"/>
      <c r="E66" s="2"/>
      <c r="F66" s="2"/>
      <c r="G66" s="2"/>
      <c r="H66" s="2"/>
      <c r="I66" s="2"/>
      <c r="J66" s="2"/>
      <c r="K66" s="2"/>
      <c r="L66" s="2"/>
      <c r="M66" s="2"/>
    </row>
    <row r="67" spans="3:13" ht="13.5" customHeight="1">
      <c r="C67" s="46" t="s">
        <v>295</v>
      </c>
      <c r="D67" s="1"/>
      <c r="E67" s="3"/>
      <c r="F67" s="3"/>
      <c r="G67" s="3"/>
      <c r="H67" s="3"/>
      <c r="I67" s="3"/>
      <c r="J67" s="3"/>
      <c r="K67" s="3"/>
      <c r="L67" s="3"/>
      <c r="M67" s="2"/>
    </row>
    <row r="68" spans="3:13" ht="13.5" customHeight="1">
      <c r="C68" s="46" t="s">
        <v>296</v>
      </c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s="3" customFormat="1" ht="13.5" customHeight="1">
      <c r="C69" s="46" t="s">
        <v>297</v>
      </c>
    </row>
    <row r="70" spans="3:13" s="3" customFormat="1" ht="13.5" customHeight="1">
      <c r="C70" s="1" t="s">
        <v>293</v>
      </c>
    </row>
  </sheetData>
  <mergeCells count="15">
    <mergeCell ref="D58:E58"/>
    <mergeCell ref="D33:E33"/>
    <mergeCell ref="C48:E48"/>
    <mergeCell ref="C64:N64"/>
    <mergeCell ref="B1:N1"/>
    <mergeCell ref="B10:E10"/>
    <mergeCell ref="C12:E12"/>
    <mergeCell ref="D14:E14"/>
    <mergeCell ref="B6:E6"/>
    <mergeCell ref="G4:M4"/>
    <mergeCell ref="N4:N8"/>
    <mergeCell ref="G5:G9"/>
    <mergeCell ref="H5:L5"/>
    <mergeCell ref="H6:H9"/>
    <mergeCell ref="D50:E50"/>
  </mergeCells>
  <phoneticPr fontId="2"/>
  <printOptions gridLinesSet="0"/>
  <pageMargins left="1.0236220472440944" right="0.19685039370078741" top="0.98425196850393704" bottom="0.74803149606299213" header="0.51181102362204722" footer="0.51181102362204722"/>
  <pageSetup paperSize="9" scale="70" orientation="portrait" verticalDpi="4294967292" r:id="rId1"/>
  <headerFooter alignWithMargins="0">
    <oddHeader>&amp;R&amp;"ＭＳ 明朝,標準"&amp;10&amp;A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AB56"/>
  <sheetViews>
    <sheetView zoomScaleNormal="100" workbookViewId="0"/>
  </sheetViews>
  <sheetFormatPr defaultRowHeight="13.5" customHeight="1"/>
  <cols>
    <col min="1" max="1" width="1.875" style="4" customWidth="1"/>
    <col min="2" max="3" width="2" style="4" customWidth="1"/>
    <col min="4" max="4" width="1.625" style="4" customWidth="1"/>
    <col min="5" max="5" width="15.5" style="4" customWidth="1"/>
    <col min="6" max="6" width="7.75" style="4" customWidth="1"/>
    <col min="7" max="7" width="4.75" style="4" customWidth="1"/>
    <col min="8" max="8" width="5" style="4" customWidth="1"/>
    <col min="9" max="9" width="7.75" style="4" customWidth="1"/>
    <col min="10" max="10" width="8.125" style="4" customWidth="1"/>
    <col min="11" max="11" width="9.625" style="4" customWidth="1"/>
    <col min="12" max="12" width="6.75" style="4" customWidth="1"/>
    <col min="13" max="13" width="6.875" style="4" customWidth="1"/>
    <col min="14" max="14" width="5.875" style="4" customWidth="1"/>
    <col min="15" max="15" width="3.25" style="4" customWidth="1"/>
    <col min="16" max="16" width="6.125" style="4" bestFit="1" customWidth="1"/>
    <col min="17" max="17" width="6.125" style="4" customWidth="1"/>
    <col min="18" max="18" width="3.375" style="4" customWidth="1"/>
    <col min="19" max="19" width="1.75" style="4" customWidth="1"/>
    <col min="20" max="20" width="2" style="4" customWidth="1"/>
    <col min="21" max="21" width="15.625" style="4" customWidth="1"/>
    <col min="22" max="22" width="10.5" style="4" customWidth="1"/>
    <col min="23" max="23" width="10" style="4" customWidth="1"/>
    <col min="24" max="24" width="9.25" style="4" customWidth="1"/>
    <col min="25" max="25" width="9.375" style="4" bestFit="1" customWidth="1"/>
    <col min="26" max="26" width="5.5" style="4" customWidth="1"/>
    <col min="27" max="27" width="6.25" style="4" customWidth="1"/>
    <col min="28" max="28" width="8.625" style="4" customWidth="1"/>
    <col min="29" max="16384" width="9" style="4"/>
  </cols>
  <sheetData>
    <row r="1" spans="2:28" ht="13.5" customHeight="1"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S1" s="177"/>
      <c r="T1" s="178"/>
      <c r="U1" s="178"/>
      <c r="V1" s="178"/>
      <c r="W1" s="178"/>
      <c r="X1" s="178"/>
      <c r="Y1" s="178"/>
      <c r="Z1" s="178"/>
      <c r="AA1" s="178"/>
      <c r="AB1" s="178"/>
    </row>
    <row r="2" spans="2:28" ht="13.5" customHeight="1" thickBot="1">
      <c r="B2" s="184" t="s">
        <v>327</v>
      </c>
      <c r="C2" s="64"/>
      <c r="D2" s="65"/>
      <c r="E2" s="3"/>
      <c r="F2" s="3"/>
      <c r="G2" s="3"/>
      <c r="H2" s="3"/>
      <c r="I2" s="3"/>
      <c r="J2" s="3"/>
      <c r="K2" s="3"/>
      <c r="L2" s="3"/>
      <c r="M2" s="3"/>
      <c r="O2" s="3"/>
      <c r="P2" s="2"/>
      <c r="Q2" s="5" t="s">
        <v>200</v>
      </c>
      <c r="S2" s="156" t="s">
        <v>300</v>
      </c>
      <c r="T2" s="154"/>
      <c r="U2" s="154"/>
      <c r="V2" s="154"/>
      <c r="W2" s="154"/>
      <c r="X2" s="154"/>
      <c r="Y2" s="154"/>
      <c r="Z2" s="154"/>
      <c r="AA2" s="154"/>
      <c r="AB2" s="153" t="s">
        <v>338</v>
      </c>
    </row>
    <row r="3" spans="2:28" ht="13.5" customHeight="1" thickTop="1">
      <c r="D3" s="61"/>
      <c r="E3" s="7"/>
      <c r="F3" s="8"/>
      <c r="G3" s="233" t="s">
        <v>201</v>
      </c>
      <c r="H3" s="217"/>
      <c r="I3" s="217"/>
      <c r="J3" s="217"/>
      <c r="K3" s="217"/>
      <c r="L3" s="217"/>
      <c r="M3" s="218"/>
      <c r="N3" s="10"/>
      <c r="O3" s="9"/>
      <c r="P3" s="114"/>
      <c r="Q3" s="219" t="s">
        <v>3</v>
      </c>
      <c r="R3" s="61"/>
      <c r="S3" s="243" t="s">
        <v>301</v>
      </c>
      <c r="T3" s="243"/>
      <c r="U3" s="244"/>
      <c r="V3" s="247" t="s">
        <v>208</v>
      </c>
      <c r="W3" s="249" t="s">
        <v>302</v>
      </c>
      <c r="X3" s="250"/>
      <c r="Y3" s="251"/>
      <c r="Z3" s="240" t="s">
        <v>218</v>
      </c>
      <c r="AA3" s="252"/>
      <c r="AB3" s="240" t="s">
        <v>219</v>
      </c>
    </row>
    <row r="4" spans="2:28" ht="13.5" customHeight="1">
      <c r="D4" s="11"/>
      <c r="E4" s="12"/>
      <c r="F4" s="13"/>
      <c r="G4" s="226" t="s">
        <v>11</v>
      </c>
      <c r="H4" s="223" t="s">
        <v>32</v>
      </c>
      <c r="I4" s="224"/>
      <c r="J4" s="224"/>
      <c r="K4" s="224"/>
      <c r="L4" s="225"/>
      <c r="M4" s="119"/>
      <c r="N4" s="14"/>
      <c r="O4" s="238" t="s">
        <v>17</v>
      </c>
      <c r="P4" s="239"/>
      <c r="Q4" s="220"/>
      <c r="R4" s="61"/>
      <c r="S4" s="245"/>
      <c r="T4" s="245"/>
      <c r="U4" s="246"/>
      <c r="V4" s="248"/>
      <c r="W4" s="158" t="s">
        <v>220</v>
      </c>
      <c r="X4" s="158" t="s">
        <v>221</v>
      </c>
      <c r="Y4" s="159" t="s">
        <v>329</v>
      </c>
      <c r="Z4" s="241"/>
      <c r="AA4" s="253"/>
      <c r="AB4" s="241"/>
    </row>
    <row r="5" spans="2:28" ht="24" customHeight="1">
      <c r="B5" s="236" t="s">
        <v>119</v>
      </c>
      <c r="C5" s="236"/>
      <c r="D5" s="236"/>
      <c r="E5" s="237"/>
      <c r="F5" s="15" t="s">
        <v>1</v>
      </c>
      <c r="G5" s="227"/>
      <c r="H5" s="226" t="s">
        <v>4</v>
      </c>
      <c r="I5" s="13" t="s">
        <v>12</v>
      </c>
      <c r="J5" s="16" t="s">
        <v>71</v>
      </c>
      <c r="K5" s="17" t="s">
        <v>16</v>
      </c>
      <c r="L5" s="16" t="s">
        <v>72</v>
      </c>
      <c r="M5" s="122" t="s">
        <v>134</v>
      </c>
      <c r="N5" s="126" t="s">
        <v>2</v>
      </c>
      <c r="O5" s="127" t="s">
        <v>0</v>
      </c>
      <c r="P5" s="115"/>
      <c r="Q5" s="220"/>
      <c r="R5" s="61"/>
      <c r="S5" s="230" t="s">
        <v>272</v>
      </c>
      <c r="T5" s="230"/>
      <c r="U5" s="231"/>
      <c r="V5" s="136">
        <v>10268</v>
      </c>
      <c r="W5" s="136">
        <v>8399</v>
      </c>
      <c r="X5" s="136">
        <v>1669</v>
      </c>
      <c r="Y5" s="136">
        <v>13</v>
      </c>
      <c r="Z5" s="136">
        <v>15</v>
      </c>
      <c r="AA5" s="174" t="s">
        <v>267</v>
      </c>
      <c r="AB5" s="136">
        <v>172</v>
      </c>
    </row>
    <row r="6" spans="2:28" ht="13.5" customHeight="1">
      <c r="D6" s="11"/>
      <c r="E6" s="12"/>
      <c r="F6" s="13"/>
      <c r="G6" s="227"/>
      <c r="H6" s="227"/>
      <c r="I6" s="13"/>
      <c r="J6" s="16" t="s">
        <v>108</v>
      </c>
      <c r="K6" s="18" t="s">
        <v>110</v>
      </c>
      <c r="L6" s="16" t="s">
        <v>5</v>
      </c>
      <c r="M6" s="122" t="s">
        <v>123</v>
      </c>
      <c r="N6" s="14"/>
      <c r="O6" s="127" t="s">
        <v>135</v>
      </c>
      <c r="P6" s="116" t="s">
        <v>136</v>
      </c>
      <c r="Q6" s="220"/>
      <c r="R6" s="61"/>
      <c r="S6" s="144"/>
      <c r="T6" s="144"/>
      <c r="U6" s="145"/>
      <c r="V6" s="43"/>
      <c r="W6" s="181">
        <v>5353</v>
      </c>
      <c r="X6" s="181">
        <v>4</v>
      </c>
      <c r="Y6" s="160"/>
      <c r="Z6" s="160"/>
      <c r="AA6" s="174"/>
      <c r="AB6" s="43"/>
    </row>
    <row r="7" spans="2:28" ht="13.5" customHeight="1">
      <c r="D7" s="11"/>
      <c r="E7" s="12"/>
      <c r="F7" s="124" t="s">
        <v>137</v>
      </c>
      <c r="G7" s="227"/>
      <c r="H7" s="227"/>
      <c r="I7" s="124" t="s">
        <v>138</v>
      </c>
      <c r="J7" s="124" t="s">
        <v>139</v>
      </c>
      <c r="K7" s="19" t="s">
        <v>140</v>
      </c>
      <c r="L7" s="16" t="s">
        <v>141</v>
      </c>
      <c r="M7" s="120"/>
      <c r="N7" s="125" t="s">
        <v>142</v>
      </c>
      <c r="O7" s="128" t="s">
        <v>6</v>
      </c>
      <c r="P7" s="117"/>
      <c r="Q7" s="220"/>
      <c r="R7" s="61"/>
      <c r="S7" s="154"/>
      <c r="T7" s="230" t="s">
        <v>224</v>
      </c>
      <c r="U7" s="242"/>
      <c r="V7" s="39">
        <v>9652</v>
      </c>
      <c r="W7" s="136">
        <v>8399</v>
      </c>
      <c r="X7" s="136">
        <v>1143</v>
      </c>
      <c r="Y7" s="43">
        <v>0</v>
      </c>
      <c r="Z7" s="136">
        <v>10</v>
      </c>
      <c r="AA7" s="182" t="s">
        <v>267</v>
      </c>
      <c r="AB7" s="136">
        <v>100</v>
      </c>
    </row>
    <row r="8" spans="2:28" ht="13.5" customHeight="1">
      <c r="B8" s="24"/>
      <c r="C8" s="24"/>
      <c r="D8" s="20"/>
      <c r="E8" s="21"/>
      <c r="G8" s="228"/>
      <c r="H8" s="228"/>
      <c r="I8" s="22"/>
      <c r="K8" s="23" t="s">
        <v>143</v>
      </c>
      <c r="L8" s="22"/>
      <c r="M8" s="121"/>
      <c r="N8" s="22"/>
      <c r="O8" s="24"/>
      <c r="P8" s="118"/>
      <c r="Q8" s="20"/>
      <c r="R8" s="61"/>
      <c r="S8" s="154"/>
      <c r="T8" s="154"/>
      <c r="U8" s="144" t="s">
        <v>225</v>
      </c>
      <c r="V8" s="39">
        <v>318</v>
      </c>
      <c r="W8" s="43">
        <v>0</v>
      </c>
      <c r="X8" s="136">
        <v>283</v>
      </c>
      <c r="Y8" s="43">
        <v>0</v>
      </c>
      <c r="Z8" s="136">
        <v>3</v>
      </c>
      <c r="AA8" s="182" t="s">
        <v>290</v>
      </c>
      <c r="AB8" s="136">
        <v>32</v>
      </c>
    </row>
    <row r="9" spans="2:28" ht="13.5" customHeight="1">
      <c r="B9" s="229" t="s">
        <v>7</v>
      </c>
      <c r="C9" s="229"/>
      <c r="D9" s="229"/>
      <c r="E9" s="222"/>
      <c r="F9" s="112">
        <v>66919</v>
      </c>
      <c r="G9" s="112">
        <v>5</v>
      </c>
      <c r="H9" s="112">
        <v>63</v>
      </c>
      <c r="I9" s="112">
        <v>65616</v>
      </c>
      <c r="J9" s="112">
        <v>38924</v>
      </c>
      <c r="K9" s="142">
        <v>59.320897342111678</v>
      </c>
      <c r="L9" s="112">
        <v>2954</v>
      </c>
      <c r="M9" s="112">
        <v>1027</v>
      </c>
      <c r="N9" s="112">
        <v>72</v>
      </c>
      <c r="O9" s="135"/>
      <c r="P9" s="141">
        <v>0.10759276139810817</v>
      </c>
      <c r="Q9" s="135">
        <v>136</v>
      </c>
      <c r="R9" s="61"/>
      <c r="S9" s="154"/>
      <c r="T9" s="154"/>
      <c r="U9" s="144" t="s">
        <v>226</v>
      </c>
      <c r="V9" s="39">
        <v>8442</v>
      </c>
      <c r="W9" s="136">
        <v>7914</v>
      </c>
      <c r="X9" s="136">
        <v>502</v>
      </c>
      <c r="Y9" s="43">
        <v>0</v>
      </c>
      <c r="Z9" s="136">
        <v>6</v>
      </c>
      <c r="AA9" s="182" t="s">
        <v>267</v>
      </c>
      <c r="AB9" s="136">
        <v>20</v>
      </c>
    </row>
    <row r="10" spans="2:28" ht="13.5" customHeight="1">
      <c r="D10" s="25"/>
      <c r="E10" s="13"/>
      <c r="F10" s="34"/>
      <c r="G10" s="36"/>
      <c r="H10" s="36"/>
      <c r="I10" s="36"/>
      <c r="J10" s="39"/>
      <c r="K10" s="108"/>
      <c r="L10" s="35"/>
      <c r="M10" s="35"/>
      <c r="N10" s="35"/>
      <c r="O10" s="137"/>
      <c r="P10" s="108"/>
      <c r="Q10" s="33"/>
      <c r="R10" s="61"/>
      <c r="S10" s="154"/>
      <c r="T10" s="154"/>
      <c r="U10" s="144" t="s">
        <v>212</v>
      </c>
      <c r="V10" s="39">
        <v>15</v>
      </c>
      <c r="W10" s="39">
        <v>15</v>
      </c>
      <c r="X10" s="43">
        <v>0</v>
      </c>
      <c r="Y10" s="43">
        <v>0</v>
      </c>
      <c r="Z10" s="136">
        <v>0</v>
      </c>
      <c r="AA10" s="182"/>
      <c r="AB10" s="136">
        <v>0</v>
      </c>
    </row>
    <row r="11" spans="2:28" ht="13.5" customHeight="1">
      <c r="C11" s="230" t="s">
        <v>60</v>
      </c>
      <c r="D11" s="230"/>
      <c r="E11" s="231"/>
      <c r="F11" s="39">
        <v>66586</v>
      </c>
      <c r="G11" s="39">
        <v>5</v>
      </c>
      <c r="H11" s="39">
        <v>63</v>
      </c>
      <c r="I11" s="39">
        <v>65350</v>
      </c>
      <c r="J11" s="39">
        <v>38748</v>
      </c>
      <c r="K11" s="138">
        <v>59.29303749043612</v>
      </c>
      <c r="L11" s="39">
        <v>2945</v>
      </c>
      <c r="M11" s="39">
        <v>960</v>
      </c>
      <c r="N11" s="39">
        <v>72</v>
      </c>
      <c r="O11" s="136"/>
      <c r="P11" s="108">
        <v>0.10813083831436036</v>
      </c>
      <c r="Q11" s="136">
        <v>136</v>
      </c>
      <c r="R11" s="61"/>
      <c r="S11" s="154"/>
      <c r="T11" s="154"/>
      <c r="U11" s="144" t="s">
        <v>227</v>
      </c>
      <c r="V11" s="39">
        <v>295</v>
      </c>
      <c r="W11" s="39">
        <v>245</v>
      </c>
      <c r="X11" s="39">
        <v>48</v>
      </c>
      <c r="Y11" s="43">
        <v>0</v>
      </c>
      <c r="Z11" s="136">
        <v>1</v>
      </c>
      <c r="AA11" s="182" t="s">
        <v>291</v>
      </c>
      <c r="AB11" s="136">
        <v>1</v>
      </c>
    </row>
    <row r="12" spans="2:28" s="2" customFormat="1" ht="13.5" customHeight="1">
      <c r="D12" s="229" t="s">
        <v>8</v>
      </c>
      <c r="E12" s="222"/>
      <c r="F12" s="39">
        <v>39803</v>
      </c>
      <c r="G12" s="39">
        <v>5</v>
      </c>
      <c r="H12" s="39">
        <v>61</v>
      </c>
      <c r="I12" s="39">
        <v>39171</v>
      </c>
      <c r="J12" s="39">
        <v>21730</v>
      </c>
      <c r="K12" s="138">
        <v>55.474713435960275</v>
      </c>
      <c r="L12" s="39">
        <v>2148</v>
      </c>
      <c r="M12" s="39">
        <v>418</v>
      </c>
      <c r="N12" s="39">
        <v>65</v>
      </c>
      <c r="O12" s="136"/>
      <c r="P12" s="108">
        <v>0.16330427354722007</v>
      </c>
      <c r="Q12" s="136">
        <v>83</v>
      </c>
      <c r="R12" s="3"/>
      <c r="S12" s="154"/>
      <c r="T12" s="154"/>
      <c r="U12" s="144" t="s">
        <v>228</v>
      </c>
      <c r="V12" s="39">
        <v>6</v>
      </c>
      <c r="W12" s="43">
        <v>2</v>
      </c>
      <c r="X12" s="39">
        <v>4</v>
      </c>
      <c r="Y12" s="43">
        <v>0</v>
      </c>
      <c r="Z12" s="136">
        <v>0</v>
      </c>
      <c r="AA12" s="182"/>
      <c r="AB12" s="136">
        <v>0</v>
      </c>
    </row>
    <row r="13" spans="2:28" ht="13.5" customHeight="1">
      <c r="D13" s="2"/>
      <c r="E13" s="25" t="s">
        <v>144</v>
      </c>
      <c r="F13" s="39">
        <v>590</v>
      </c>
      <c r="G13" s="39">
        <v>3</v>
      </c>
      <c r="H13" s="39">
        <v>16</v>
      </c>
      <c r="I13" s="39">
        <v>561</v>
      </c>
      <c r="J13" s="39">
        <v>106</v>
      </c>
      <c r="K13" s="138">
        <v>18.894830659536542</v>
      </c>
      <c r="L13" s="39">
        <v>28</v>
      </c>
      <c r="M13" s="39">
        <v>0</v>
      </c>
      <c r="N13" s="39">
        <v>4</v>
      </c>
      <c r="O13" s="136"/>
      <c r="P13" s="108">
        <v>0.67796610169491522</v>
      </c>
      <c r="Q13" s="136">
        <v>6</v>
      </c>
      <c r="R13" s="61"/>
      <c r="S13" s="154"/>
      <c r="T13" s="154"/>
      <c r="U13" s="144" t="s">
        <v>229</v>
      </c>
      <c r="V13" s="39">
        <v>138</v>
      </c>
      <c r="W13" s="43">
        <v>0</v>
      </c>
      <c r="X13" s="39">
        <v>99</v>
      </c>
      <c r="Y13" s="43">
        <v>0</v>
      </c>
      <c r="Z13" s="136">
        <v>0</v>
      </c>
      <c r="AA13" s="182"/>
      <c r="AB13" s="136">
        <v>39</v>
      </c>
    </row>
    <row r="14" spans="2:28" ht="13.5" customHeight="1">
      <c r="D14" s="2"/>
      <c r="E14" s="25" t="s">
        <v>145</v>
      </c>
      <c r="F14" s="39">
        <v>1248</v>
      </c>
      <c r="G14" s="39">
        <v>2</v>
      </c>
      <c r="H14" s="39">
        <v>42</v>
      </c>
      <c r="I14" s="39">
        <v>1200</v>
      </c>
      <c r="J14" s="39">
        <v>154</v>
      </c>
      <c r="K14" s="138">
        <v>12.833333333333332</v>
      </c>
      <c r="L14" s="39">
        <v>53</v>
      </c>
      <c r="M14" s="39">
        <v>0</v>
      </c>
      <c r="N14" s="39">
        <v>2</v>
      </c>
      <c r="O14" s="136"/>
      <c r="P14" s="108">
        <v>0.16025641025641024</v>
      </c>
      <c r="Q14" s="136">
        <v>2</v>
      </c>
      <c r="R14" s="61"/>
      <c r="S14" s="154"/>
      <c r="T14" s="154"/>
      <c r="U14" s="144" t="s">
        <v>231</v>
      </c>
      <c r="V14" s="39">
        <v>438</v>
      </c>
      <c r="W14" s="39">
        <v>223</v>
      </c>
      <c r="X14" s="39">
        <v>207</v>
      </c>
      <c r="Y14" s="43">
        <v>0</v>
      </c>
      <c r="Z14" s="136">
        <v>0</v>
      </c>
      <c r="AA14" s="182"/>
      <c r="AB14" s="136">
        <v>8</v>
      </c>
    </row>
    <row r="15" spans="2:28" ht="13.5" customHeight="1">
      <c r="D15" s="2"/>
      <c r="E15" s="25" t="s">
        <v>146</v>
      </c>
      <c r="F15" s="39">
        <v>4568</v>
      </c>
      <c r="G15" s="39">
        <v>0</v>
      </c>
      <c r="H15" s="39">
        <v>0</v>
      </c>
      <c r="I15" s="39">
        <v>4400</v>
      </c>
      <c r="J15" s="39">
        <v>2352</v>
      </c>
      <c r="K15" s="138">
        <v>53.454545454545453</v>
      </c>
      <c r="L15" s="39">
        <v>377</v>
      </c>
      <c r="M15" s="39">
        <v>151</v>
      </c>
      <c r="N15" s="39">
        <v>9</v>
      </c>
      <c r="O15" s="136"/>
      <c r="P15" s="108">
        <v>0.19702276707530647</v>
      </c>
      <c r="Q15" s="136">
        <v>8</v>
      </c>
      <c r="R15" s="61"/>
      <c r="S15" s="154"/>
      <c r="T15" s="230" t="s">
        <v>232</v>
      </c>
      <c r="U15" s="231"/>
      <c r="V15" s="39">
        <v>616</v>
      </c>
      <c r="W15" s="43">
        <v>0</v>
      </c>
      <c r="X15" s="39">
        <v>526</v>
      </c>
      <c r="Y15" s="39">
        <v>13</v>
      </c>
      <c r="Z15" s="136">
        <v>5</v>
      </c>
      <c r="AA15" s="182" t="s">
        <v>214</v>
      </c>
      <c r="AB15" s="136">
        <v>72</v>
      </c>
    </row>
    <row r="16" spans="2:28" ht="13.5" customHeight="1">
      <c r="D16" s="2"/>
      <c r="E16" s="25" t="s">
        <v>148</v>
      </c>
      <c r="F16" s="39">
        <v>12216</v>
      </c>
      <c r="G16" s="39">
        <v>0</v>
      </c>
      <c r="H16" s="39">
        <v>0</v>
      </c>
      <c r="I16" s="39">
        <v>12107</v>
      </c>
      <c r="J16" s="39">
        <v>5120</v>
      </c>
      <c r="K16" s="138">
        <v>42.289584537870653</v>
      </c>
      <c r="L16" s="39">
        <v>685</v>
      </c>
      <c r="M16" s="39">
        <v>90</v>
      </c>
      <c r="N16" s="39">
        <v>4</v>
      </c>
      <c r="O16" s="136"/>
      <c r="P16" s="108">
        <v>3.274394237066143E-2</v>
      </c>
      <c r="Q16" s="136">
        <v>15</v>
      </c>
      <c r="R16" s="61"/>
      <c r="S16" s="154"/>
      <c r="T16" s="154"/>
      <c r="U16" s="144" t="s">
        <v>234</v>
      </c>
      <c r="V16" s="39">
        <v>3</v>
      </c>
      <c r="W16" s="43">
        <v>0</v>
      </c>
      <c r="X16" s="39">
        <v>1</v>
      </c>
      <c r="Y16" s="43">
        <v>0</v>
      </c>
      <c r="Z16" s="136">
        <v>0</v>
      </c>
      <c r="AA16" s="182"/>
      <c r="AB16" s="136">
        <v>2</v>
      </c>
    </row>
    <row r="17" spans="4:28" ht="13.5" customHeight="1">
      <c r="D17" s="2"/>
      <c r="E17" s="25" t="s">
        <v>149</v>
      </c>
      <c r="F17" s="39">
        <v>4887</v>
      </c>
      <c r="G17" s="39">
        <v>0</v>
      </c>
      <c r="H17" s="39">
        <v>0</v>
      </c>
      <c r="I17" s="39">
        <v>4878</v>
      </c>
      <c r="J17" s="39">
        <v>2474</v>
      </c>
      <c r="K17" s="138">
        <v>50.717507175071752</v>
      </c>
      <c r="L17" s="39">
        <v>246</v>
      </c>
      <c r="M17" s="39">
        <v>0</v>
      </c>
      <c r="N17" s="39">
        <v>5</v>
      </c>
      <c r="O17" s="136"/>
      <c r="P17" s="108">
        <v>0.10231225700838961</v>
      </c>
      <c r="Q17" s="136">
        <v>4</v>
      </c>
      <c r="R17" s="61"/>
      <c r="S17" s="154"/>
      <c r="T17" s="154"/>
      <c r="U17" s="144" t="s">
        <v>235</v>
      </c>
      <c r="V17" s="39">
        <v>86</v>
      </c>
      <c r="W17" s="43">
        <v>0</v>
      </c>
      <c r="X17" s="39">
        <v>83</v>
      </c>
      <c r="Y17" s="43">
        <v>0</v>
      </c>
      <c r="Z17" s="136">
        <v>1</v>
      </c>
      <c r="AA17" s="182" t="s">
        <v>215</v>
      </c>
      <c r="AB17" s="136">
        <v>2</v>
      </c>
    </row>
    <row r="18" spans="4:28" ht="13.5" customHeight="1">
      <c r="D18" s="2"/>
      <c r="E18" s="25" t="s">
        <v>147</v>
      </c>
      <c r="F18" s="39">
        <v>1302</v>
      </c>
      <c r="G18" s="39">
        <v>0</v>
      </c>
      <c r="H18" s="39">
        <v>0</v>
      </c>
      <c r="I18" s="39">
        <v>1296</v>
      </c>
      <c r="J18" s="39">
        <v>703</v>
      </c>
      <c r="K18" s="138">
        <v>54.243827160493829</v>
      </c>
      <c r="L18" s="39">
        <v>74</v>
      </c>
      <c r="M18" s="39">
        <v>0</v>
      </c>
      <c r="N18" s="39">
        <v>5</v>
      </c>
      <c r="O18" s="136"/>
      <c r="P18" s="108">
        <v>0.38402457757296465</v>
      </c>
      <c r="Q18" s="136">
        <v>1</v>
      </c>
      <c r="R18" s="61"/>
      <c r="S18" s="164"/>
      <c r="T18" s="164"/>
      <c r="U18" s="165" t="s">
        <v>236</v>
      </c>
      <c r="V18" s="39">
        <v>264</v>
      </c>
      <c r="W18" s="43">
        <v>0</v>
      </c>
      <c r="X18" s="39">
        <v>223</v>
      </c>
      <c r="Y18" s="136">
        <v>1</v>
      </c>
      <c r="Z18" s="136">
        <v>3</v>
      </c>
      <c r="AA18" s="182" t="s">
        <v>216</v>
      </c>
      <c r="AB18" s="136">
        <v>37</v>
      </c>
    </row>
    <row r="19" spans="4:28" ht="13.5" customHeight="1">
      <c r="D19" s="2"/>
      <c r="E19" s="25" t="s">
        <v>168</v>
      </c>
      <c r="F19" s="39">
        <v>632</v>
      </c>
      <c r="G19" s="39">
        <v>0</v>
      </c>
      <c r="H19" s="39">
        <v>0</v>
      </c>
      <c r="I19" s="39">
        <v>618</v>
      </c>
      <c r="J19" s="39">
        <v>297</v>
      </c>
      <c r="K19" s="138">
        <v>48.05825242718447</v>
      </c>
      <c r="L19" s="39">
        <v>19</v>
      </c>
      <c r="M19" s="39">
        <v>10</v>
      </c>
      <c r="N19" s="39">
        <v>3</v>
      </c>
      <c r="O19" s="136"/>
      <c r="P19" s="108">
        <v>0.4746835443037975</v>
      </c>
      <c r="Q19" s="136">
        <v>1</v>
      </c>
      <c r="R19" s="61"/>
      <c r="S19" s="166"/>
      <c r="T19" s="166"/>
      <c r="U19" s="157" t="s">
        <v>231</v>
      </c>
      <c r="V19" s="56">
        <v>263</v>
      </c>
      <c r="W19" s="183">
        <v>0</v>
      </c>
      <c r="X19" s="56">
        <v>219</v>
      </c>
      <c r="Y19" s="62">
        <v>12</v>
      </c>
      <c r="Z19" s="62">
        <v>1</v>
      </c>
      <c r="AA19" s="180" t="s">
        <v>217</v>
      </c>
      <c r="AB19" s="62">
        <v>31</v>
      </c>
    </row>
    <row r="20" spans="4:28" ht="13.5" customHeight="1">
      <c r="D20" s="2"/>
      <c r="E20" s="25" t="s">
        <v>15</v>
      </c>
      <c r="F20" s="39">
        <v>2275</v>
      </c>
      <c r="G20" s="39">
        <v>0</v>
      </c>
      <c r="H20" s="39">
        <v>2</v>
      </c>
      <c r="I20" s="39">
        <v>2250</v>
      </c>
      <c r="J20" s="39">
        <v>1293</v>
      </c>
      <c r="K20" s="138">
        <v>57.466666666666669</v>
      </c>
      <c r="L20" s="39">
        <v>190</v>
      </c>
      <c r="M20" s="39">
        <v>10</v>
      </c>
      <c r="N20" s="39">
        <v>8</v>
      </c>
      <c r="O20" s="136"/>
      <c r="P20" s="108">
        <v>0.35164835164835162</v>
      </c>
      <c r="Q20" s="136">
        <v>5</v>
      </c>
      <c r="R20" s="61"/>
      <c r="S20" s="169" t="s">
        <v>303</v>
      </c>
      <c r="T20" s="169"/>
      <c r="U20" s="154"/>
      <c r="V20" s="154"/>
      <c r="W20" s="154"/>
      <c r="X20" s="154"/>
      <c r="Y20" s="154"/>
      <c r="Z20" s="154"/>
      <c r="AA20" s="154"/>
      <c r="AB20" s="154"/>
    </row>
    <row r="21" spans="4:28" ht="13.5" customHeight="1">
      <c r="D21" s="2"/>
      <c r="E21" s="25" t="s">
        <v>150</v>
      </c>
      <c r="F21" s="39">
        <v>367</v>
      </c>
      <c r="G21" s="39">
        <v>0</v>
      </c>
      <c r="H21" s="39">
        <v>1</v>
      </c>
      <c r="I21" s="39">
        <v>362</v>
      </c>
      <c r="J21" s="39">
        <v>125</v>
      </c>
      <c r="K21" s="138">
        <v>34.530386740331494</v>
      </c>
      <c r="L21" s="39">
        <v>55</v>
      </c>
      <c r="M21" s="39">
        <v>0</v>
      </c>
      <c r="N21" s="39">
        <v>3</v>
      </c>
      <c r="O21" s="136"/>
      <c r="P21" s="108">
        <v>0.81743869209809261</v>
      </c>
      <c r="Q21" s="136">
        <v>1</v>
      </c>
      <c r="R21" s="61"/>
      <c r="S21" s="170" t="s">
        <v>339</v>
      </c>
      <c r="T21" s="169"/>
      <c r="U21" s="154"/>
      <c r="V21" s="154"/>
      <c r="W21" s="154"/>
      <c r="X21" s="154"/>
      <c r="Y21" s="154"/>
      <c r="Z21" s="154"/>
      <c r="AA21" s="154"/>
      <c r="AB21" s="154"/>
    </row>
    <row r="22" spans="4:28" ht="13.5" customHeight="1">
      <c r="D22" s="2"/>
      <c r="E22" s="26" t="s">
        <v>167</v>
      </c>
      <c r="F22" s="39">
        <v>545</v>
      </c>
      <c r="G22" s="39">
        <v>0</v>
      </c>
      <c r="H22" s="39">
        <v>0</v>
      </c>
      <c r="I22" s="39">
        <v>517</v>
      </c>
      <c r="J22" s="39">
        <v>388</v>
      </c>
      <c r="K22" s="138">
        <v>75.048355899419732</v>
      </c>
      <c r="L22" s="39">
        <v>22</v>
      </c>
      <c r="M22" s="39">
        <v>26</v>
      </c>
      <c r="N22" s="39">
        <v>1</v>
      </c>
      <c r="O22" s="136"/>
      <c r="P22" s="108">
        <v>0.1834862385321101</v>
      </c>
      <c r="Q22" s="136">
        <v>1</v>
      </c>
      <c r="R22" s="61"/>
      <c r="S22" s="170" t="s">
        <v>340</v>
      </c>
      <c r="T22" s="169"/>
      <c r="U22" s="154"/>
      <c r="V22" s="154"/>
      <c r="W22" s="154"/>
      <c r="X22" s="154"/>
      <c r="Y22" s="154"/>
      <c r="Z22" s="154"/>
      <c r="AA22" s="154"/>
      <c r="AB22" s="154"/>
    </row>
    <row r="23" spans="4:28" ht="13.5" customHeight="1">
      <c r="D23" s="2"/>
      <c r="E23" s="26" t="s">
        <v>176</v>
      </c>
      <c r="F23" s="39">
        <v>650</v>
      </c>
      <c r="G23" s="39">
        <v>0</v>
      </c>
      <c r="H23" s="39">
        <v>0</v>
      </c>
      <c r="I23" s="39">
        <v>613</v>
      </c>
      <c r="J23" s="39">
        <v>372</v>
      </c>
      <c r="K23" s="138">
        <v>60.685154975530175</v>
      </c>
      <c r="L23" s="39">
        <v>66</v>
      </c>
      <c r="M23" s="39">
        <v>33</v>
      </c>
      <c r="N23" s="39">
        <v>0</v>
      </c>
      <c r="O23" s="136"/>
      <c r="P23" s="108">
        <v>0</v>
      </c>
      <c r="Q23" s="136">
        <v>4</v>
      </c>
      <c r="R23" s="61"/>
      <c r="S23" s="170" t="s">
        <v>341</v>
      </c>
      <c r="T23" s="169"/>
      <c r="U23" s="154"/>
      <c r="V23" s="154"/>
      <c r="W23" s="154"/>
      <c r="X23" s="154"/>
      <c r="Y23" s="154"/>
      <c r="Z23" s="154"/>
      <c r="AA23" s="154"/>
      <c r="AB23" s="154"/>
    </row>
    <row r="24" spans="4:28" ht="13.5" customHeight="1">
      <c r="D24" s="2"/>
      <c r="E24" s="26" t="s">
        <v>171</v>
      </c>
      <c r="F24" s="39">
        <v>1888</v>
      </c>
      <c r="G24" s="39">
        <v>0</v>
      </c>
      <c r="H24" s="39">
        <v>0</v>
      </c>
      <c r="I24" s="39">
        <v>1884</v>
      </c>
      <c r="J24" s="39">
        <v>1464</v>
      </c>
      <c r="K24" s="138">
        <v>77.70700636942675</v>
      </c>
      <c r="L24" s="39">
        <v>63</v>
      </c>
      <c r="M24" s="39">
        <v>2</v>
      </c>
      <c r="N24" s="39">
        <v>1</v>
      </c>
      <c r="O24" s="136"/>
      <c r="P24" s="108">
        <v>5.2966101694915252E-2</v>
      </c>
      <c r="Q24" s="136">
        <v>1</v>
      </c>
      <c r="R24" s="61"/>
      <c r="S24" s="170" t="s">
        <v>307</v>
      </c>
      <c r="T24" s="154"/>
      <c r="U24" s="154"/>
      <c r="V24" s="154"/>
      <c r="W24" s="154"/>
      <c r="X24" s="154"/>
      <c r="Y24" s="154"/>
      <c r="Z24" s="154"/>
      <c r="AA24" s="154"/>
      <c r="AB24" s="154"/>
    </row>
    <row r="25" spans="4:28" ht="13.5" customHeight="1">
      <c r="D25" s="2"/>
      <c r="E25" s="26" t="s">
        <v>315</v>
      </c>
      <c r="F25" s="39">
        <v>450</v>
      </c>
      <c r="G25" s="39">
        <v>0</v>
      </c>
      <c r="H25" s="39">
        <v>0</v>
      </c>
      <c r="I25" s="39">
        <v>435</v>
      </c>
      <c r="J25" s="39">
        <v>194</v>
      </c>
      <c r="K25" s="138">
        <v>44.597701149425291</v>
      </c>
      <c r="L25" s="39">
        <v>34</v>
      </c>
      <c r="M25" s="39">
        <v>15</v>
      </c>
      <c r="N25" s="39">
        <v>0</v>
      </c>
      <c r="O25" s="136"/>
      <c r="P25" s="108">
        <v>0</v>
      </c>
      <c r="Q25" s="136">
        <v>0</v>
      </c>
      <c r="R25" s="61"/>
      <c r="S25" s="170" t="s">
        <v>336</v>
      </c>
      <c r="T25" s="154"/>
      <c r="U25" s="154"/>
      <c r="V25" s="154"/>
      <c r="W25" s="154"/>
      <c r="X25" s="154"/>
      <c r="Y25" s="154"/>
      <c r="Z25" s="154"/>
      <c r="AA25" s="154"/>
      <c r="AB25" s="154"/>
    </row>
    <row r="26" spans="4:28" ht="13.5" customHeight="1">
      <c r="D26" s="2"/>
      <c r="E26" s="26" t="s">
        <v>175</v>
      </c>
      <c r="F26" s="34">
        <v>222</v>
      </c>
      <c r="G26" s="39">
        <v>0</v>
      </c>
      <c r="H26" s="36">
        <v>0</v>
      </c>
      <c r="I26" s="36">
        <v>221</v>
      </c>
      <c r="J26" s="39">
        <v>116</v>
      </c>
      <c r="K26" s="108">
        <v>52.488687782805435</v>
      </c>
      <c r="L26" s="35">
        <v>10</v>
      </c>
      <c r="M26" s="35">
        <v>0</v>
      </c>
      <c r="N26" s="35">
        <v>0</v>
      </c>
      <c r="O26" s="137"/>
      <c r="P26" s="108">
        <v>0</v>
      </c>
      <c r="Q26" s="33">
        <v>1</v>
      </c>
      <c r="R26" s="61"/>
    </row>
    <row r="27" spans="4:28" ht="13.5" customHeight="1">
      <c r="D27" s="2"/>
      <c r="E27" s="26" t="s">
        <v>172</v>
      </c>
      <c r="F27" s="34">
        <v>270</v>
      </c>
      <c r="G27" s="39">
        <v>0</v>
      </c>
      <c r="H27" s="36">
        <v>0</v>
      </c>
      <c r="I27" s="36">
        <v>267</v>
      </c>
      <c r="J27" s="39">
        <v>171</v>
      </c>
      <c r="K27" s="108">
        <v>64.044943820224702</v>
      </c>
      <c r="L27" s="35">
        <v>13</v>
      </c>
      <c r="M27" s="35">
        <v>0</v>
      </c>
      <c r="N27" s="35">
        <v>1</v>
      </c>
      <c r="O27" s="137"/>
      <c r="P27" s="108">
        <v>0.37037037037037041</v>
      </c>
      <c r="Q27" s="33">
        <v>2</v>
      </c>
      <c r="R27" s="61"/>
    </row>
    <row r="28" spans="4:28" ht="25.5" customHeight="1">
      <c r="D28" s="2"/>
      <c r="E28" s="26" t="s">
        <v>131</v>
      </c>
      <c r="F28" s="39">
        <v>5848</v>
      </c>
      <c r="G28" s="39">
        <v>0</v>
      </c>
      <c r="H28" s="39">
        <v>0</v>
      </c>
      <c r="I28" s="39">
        <v>5761</v>
      </c>
      <c r="J28" s="39">
        <v>5203</v>
      </c>
      <c r="K28" s="138">
        <v>90.314181565700409</v>
      </c>
      <c r="L28" s="39">
        <v>91</v>
      </c>
      <c r="M28" s="39">
        <v>57</v>
      </c>
      <c r="N28" s="39">
        <v>15</v>
      </c>
      <c r="O28" s="136"/>
      <c r="P28" s="108">
        <v>0.25649794801641584</v>
      </c>
      <c r="Q28" s="136">
        <v>15</v>
      </c>
      <c r="R28" s="61"/>
    </row>
    <row r="29" spans="4:28" ht="13.5" customHeight="1">
      <c r="D29" s="2"/>
      <c r="E29" s="25" t="s">
        <v>161</v>
      </c>
      <c r="F29" s="39">
        <v>1845</v>
      </c>
      <c r="G29" s="39">
        <v>0</v>
      </c>
      <c r="H29" s="39">
        <v>0</v>
      </c>
      <c r="I29" s="39">
        <v>1801</v>
      </c>
      <c r="J29" s="39">
        <v>1198</v>
      </c>
      <c r="K29" s="138">
        <v>66.51860077734591</v>
      </c>
      <c r="L29" s="39">
        <v>122</v>
      </c>
      <c r="M29" s="39">
        <v>24</v>
      </c>
      <c r="N29" s="39">
        <v>4</v>
      </c>
      <c r="O29" s="136"/>
      <c r="P29" s="108">
        <v>0.21680216802168023</v>
      </c>
      <c r="Q29" s="136">
        <v>16</v>
      </c>
      <c r="R29" s="61"/>
    </row>
    <row r="30" spans="4:28" ht="13.5" customHeight="1">
      <c r="D30" s="2"/>
      <c r="E30" s="25"/>
      <c r="F30" s="39"/>
      <c r="G30" s="39"/>
      <c r="H30" s="39"/>
      <c r="I30" s="39"/>
      <c r="J30" s="39"/>
      <c r="K30" s="138"/>
      <c r="L30" s="39"/>
      <c r="M30" s="39"/>
      <c r="N30" s="39"/>
      <c r="O30" s="136"/>
      <c r="P30" s="108"/>
      <c r="Q30" s="136"/>
      <c r="R30" s="61"/>
    </row>
    <row r="31" spans="4:28" ht="13.5" customHeight="1">
      <c r="D31" s="229" t="s">
        <v>9</v>
      </c>
      <c r="E31" s="222"/>
      <c r="F31" s="39">
        <v>26783</v>
      </c>
      <c r="G31" s="39">
        <v>0</v>
      </c>
      <c r="H31" s="39">
        <v>2</v>
      </c>
      <c r="I31" s="39">
        <v>26179</v>
      </c>
      <c r="J31" s="39">
        <v>17018</v>
      </c>
      <c r="K31" s="138">
        <v>65.006302761755606</v>
      </c>
      <c r="L31" s="39">
        <v>797</v>
      </c>
      <c r="M31" s="39">
        <v>542</v>
      </c>
      <c r="N31" s="39">
        <v>7</v>
      </c>
      <c r="O31" s="136"/>
      <c r="P31" s="108">
        <v>2.6135981779486988E-2</v>
      </c>
      <c r="Q31" s="136">
        <v>53</v>
      </c>
      <c r="R31" s="61"/>
    </row>
    <row r="32" spans="4:28" ht="13.5" customHeight="1">
      <c r="D32" s="2"/>
      <c r="E32" s="25" t="s">
        <v>162</v>
      </c>
      <c r="F32" s="39">
        <v>16</v>
      </c>
      <c r="G32" s="39">
        <v>0</v>
      </c>
      <c r="H32" s="39">
        <v>0</v>
      </c>
      <c r="I32" s="39">
        <v>8</v>
      </c>
      <c r="J32" s="39">
        <v>7</v>
      </c>
      <c r="K32" s="138">
        <v>87.5</v>
      </c>
      <c r="L32" s="39">
        <v>0</v>
      </c>
      <c r="M32" s="39">
        <v>7</v>
      </c>
      <c r="N32" s="39">
        <v>1</v>
      </c>
      <c r="O32" s="136"/>
      <c r="P32" s="108">
        <v>6.25</v>
      </c>
      <c r="Q32" s="136">
        <v>0</v>
      </c>
      <c r="R32" s="61"/>
    </row>
    <row r="33" spans="2:18" ht="13.5" customHeight="1">
      <c r="D33" s="2"/>
      <c r="E33" s="25" t="s">
        <v>163</v>
      </c>
      <c r="F33" s="39">
        <v>311</v>
      </c>
      <c r="G33" s="39">
        <v>0</v>
      </c>
      <c r="H33" s="39">
        <v>0</v>
      </c>
      <c r="I33" s="39">
        <v>283</v>
      </c>
      <c r="J33" s="39">
        <v>96</v>
      </c>
      <c r="K33" s="138">
        <v>33.922261484098939</v>
      </c>
      <c r="L33" s="39">
        <v>17</v>
      </c>
      <c r="M33" s="39">
        <v>28</v>
      </c>
      <c r="N33" s="39">
        <v>0</v>
      </c>
      <c r="O33" s="136"/>
      <c r="P33" s="108">
        <v>0</v>
      </c>
      <c r="Q33" s="136">
        <v>0</v>
      </c>
      <c r="R33" s="61"/>
    </row>
    <row r="34" spans="2:18" ht="13.5" customHeight="1">
      <c r="D34" s="2"/>
      <c r="E34" s="26" t="s">
        <v>317</v>
      </c>
      <c r="F34" s="39">
        <v>10205</v>
      </c>
      <c r="G34" s="39">
        <v>0</v>
      </c>
      <c r="H34" s="39">
        <v>2</v>
      </c>
      <c r="I34" s="39">
        <v>10194</v>
      </c>
      <c r="J34" s="39">
        <v>4304</v>
      </c>
      <c r="K34" s="138">
        <v>42.22091426329213</v>
      </c>
      <c r="L34" s="39">
        <v>383</v>
      </c>
      <c r="M34" s="39">
        <v>0</v>
      </c>
      <c r="N34" s="39">
        <v>1</v>
      </c>
      <c r="O34" s="136"/>
      <c r="P34" s="108">
        <v>9.7991180793728563E-3</v>
      </c>
      <c r="Q34" s="136">
        <v>8</v>
      </c>
      <c r="R34" s="61"/>
    </row>
    <row r="35" spans="2:18" ht="13.5" customHeight="1">
      <c r="D35" s="2"/>
      <c r="E35" s="25" t="s">
        <v>169</v>
      </c>
      <c r="F35" s="39">
        <v>1318</v>
      </c>
      <c r="G35" s="39">
        <v>0</v>
      </c>
      <c r="H35" s="39">
        <v>0</v>
      </c>
      <c r="I35" s="39">
        <v>1316</v>
      </c>
      <c r="J35" s="39">
        <v>1128</v>
      </c>
      <c r="K35" s="138">
        <v>85.714285714285708</v>
      </c>
      <c r="L35" s="39">
        <v>44</v>
      </c>
      <c r="M35" s="39">
        <v>0</v>
      </c>
      <c r="N35" s="39">
        <v>1</v>
      </c>
      <c r="O35" s="136"/>
      <c r="P35" s="108">
        <v>7.5872534142640363E-2</v>
      </c>
      <c r="Q35" s="136">
        <v>1</v>
      </c>
      <c r="R35" s="61"/>
    </row>
    <row r="36" spans="2:18" ht="13.5" customHeight="1">
      <c r="D36" s="2"/>
      <c r="E36" s="25" t="s">
        <v>194</v>
      </c>
      <c r="F36" s="39">
        <v>379</v>
      </c>
      <c r="G36" s="39">
        <v>0</v>
      </c>
      <c r="H36" s="39">
        <v>0</v>
      </c>
      <c r="I36" s="39">
        <v>378</v>
      </c>
      <c r="J36" s="39">
        <v>298</v>
      </c>
      <c r="K36" s="138">
        <v>78.835978835978835</v>
      </c>
      <c r="L36" s="39">
        <v>7</v>
      </c>
      <c r="M36" s="39">
        <v>1</v>
      </c>
      <c r="N36" s="39">
        <v>0</v>
      </c>
      <c r="O36" s="136"/>
      <c r="P36" s="108">
        <v>0</v>
      </c>
      <c r="Q36" s="136">
        <v>0</v>
      </c>
      <c r="R36" s="61"/>
    </row>
    <row r="37" spans="2:18" ht="13.5" customHeight="1">
      <c r="D37" s="2"/>
      <c r="E37" s="25" t="s">
        <v>13</v>
      </c>
      <c r="F37" s="39">
        <v>106</v>
      </c>
      <c r="G37" s="39">
        <v>0</v>
      </c>
      <c r="H37" s="39">
        <v>0</v>
      </c>
      <c r="I37" s="39">
        <v>105</v>
      </c>
      <c r="J37" s="39">
        <v>5</v>
      </c>
      <c r="K37" s="138">
        <v>4.7619047619047619</v>
      </c>
      <c r="L37" s="39">
        <v>1</v>
      </c>
      <c r="M37" s="39">
        <v>0</v>
      </c>
      <c r="N37" s="39">
        <v>0</v>
      </c>
      <c r="O37" s="136"/>
      <c r="P37" s="108">
        <v>0</v>
      </c>
      <c r="Q37" s="136">
        <v>1</v>
      </c>
      <c r="R37" s="61"/>
    </row>
    <row r="38" spans="2:18" ht="13.5" customHeight="1">
      <c r="D38" s="2"/>
      <c r="E38" s="25" t="s">
        <v>173</v>
      </c>
      <c r="F38" s="34">
        <v>427</v>
      </c>
      <c r="G38" s="39">
        <v>0</v>
      </c>
      <c r="H38" s="36">
        <v>0</v>
      </c>
      <c r="I38" s="36">
        <v>336</v>
      </c>
      <c r="J38" s="39">
        <v>299</v>
      </c>
      <c r="K38" s="108">
        <v>88.988095238095227</v>
      </c>
      <c r="L38" s="35">
        <v>5</v>
      </c>
      <c r="M38" s="35">
        <v>85</v>
      </c>
      <c r="N38" s="35">
        <v>0</v>
      </c>
      <c r="O38" s="137"/>
      <c r="P38" s="108">
        <v>0</v>
      </c>
      <c r="Q38" s="33">
        <v>6</v>
      </c>
      <c r="R38" s="61"/>
    </row>
    <row r="39" spans="2:18" ht="13.5" customHeight="1">
      <c r="D39" s="2"/>
      <c r="E39" s="25" t="s">
        <v>174</v>
      </c>
      <c r="F39" s="39">
        <v>317</v>
      </c>
      <c r="G39" s="39">
        <v>0</v>
      </c>
      <c r="H39" s="39">
        <v>0</v>
      </c>
      <c r="I39" s="39">
        <v>216</v>
      </c>
      <c r="J39" s="39">
        <v>190</v>
      </c>
      <c r="K39" s="138">
        <v>87.962962962962962</v>
      </c>
      <c r="L39" s="39">
        <v>1</v>
      </c>
      <c r="M39" s="39">
        <v>98</v>
      </c>
      <c r="N39" s="39">
        <v>0</v>
      </c>
      <c r="O39" s="136"/>
      <c r="P39" s="108">
        <v>0</v>
      </c>
      <c r="Q39" s="136">
        <v>3</v>
      </c>
      <c r="R39" s="61"/>
    </row>
    <row r="40" spans="2:18" ht="13.5" customHeight="1">
      <c r="D40" s="2"/>
      <c r="E40" s="25" t="s">
        <v>170</v>
      </c>
      <c r="F40" s="39">
        <v>318</v>
      </c>
      <c r="G40" s="39">
        <v>0</v>
      </c>
      <c r="H40" s="39">
        <v>0</v>
      </c>
      <c r="I40" s="39">
        <v>313</v>
      </c>
      <c r="J40" s="39">
        <v>278</v>
      </c>
      <c r="K40" s="138">
        <v>88.817891373801913</v>
      </c>
      <c r="L40" s="39">
        <v>3</v>
      </c>
      <c r="M40" s="39">
        <v>4</v>
      </c>
      <c r="N40" s="39">
        <v>0</v>
      </c>
      <c r="O40" s="136"/>
      <c r="P40" s="108">
        <v>0</v>
      </c>
      <c r="Q40" s="136">
        <v>1</v>
      </c>
      <c r="R40" s="61"/>
    </row>
    <row r="41" spans="2:18" ht="13.5" customHeight="1">
      <c r="D41" s="2"/>
      <c r="E41" s="25" t="s">
        <v>195</v>
      </c>
      <c r="F41" s="39">
        <v>1944</v>
      </c>
      <c r="G41" s="39">
        <v>0</v>
      </c>
      <c r="H41" s="39">
        <v>0</v>
      </c>
      <c r="I41" s="39">
        <v>1934</v>
      </c>
      <c r="J41" s="39">
        <v>1772</v>
      </c>
      <c r="K41" s="138">
        <v>91.623578076525334</v>
      </c>
      <c r="L41" s="39">
        <v>3</v>
      </c>
      <c r="M41" s="39">
        <v>10</v>
      </c>
      <c r="N41" s="39">
        <v>0</v>
      </c>
      <c r="O41" s="136"/>
      <c r="P41" s="108">
        <v>0</v>
      </c>
      <c r="Q41" s="136">
        <v>0</v>
      </c>
      <c r="R41" s="61"/>
    </row>
    <row r="42" spans="2:18" ht="13.5" customHeight="1">
      <c r="D42" s="2"/>
      <c r="E42" s="25" t="s">
        <v>196</v>
      </c>
      <c r="F42" s="39">
        <v>8645</v>
      </c>
      <c r="G42" s="39">
        <v>0</v>
      </c>
      <c r="H42" s="39">
        <v>0</v>
      </c>
      <c r="I42" s="39">
        <v>8455</v>
      </c>
      <c r="J42" s="39">
        <v>6779</v>
      </c>
      <c r="K42" s="138">
        <v>80.17740981667653</v>
      </c>
      <c r="L42" s="39">
        <v>203</v>
      </c>
      <c r="M42" s="39">
        <v>159</v>
      </c>
      <c r="N42" s="39">
        <v>0</v>
      </c>
      <c r="O42" s="136"/>
      <c r="P42" s="108">
        <v>0</v>
      </c>
      <c r="Q42" s="136">
        <v>31</v>
      </c>
      <c r="R42" s="61"/>
    </row>
    <row r="43" spans="2:18" ht="13.5" customHeight="1">
      <c r="D43" s="2"/>
      <c r="E43" s="25" t="s">
        <v>128</v>
      </c>
      <c r="F43" s="39">
        <v>2797</v>
      </c>
      <c r="G43" s="39">
        <v>0</v>
      </c>
      <c r="H43" s="39">
        <v>0</v>
      </c>
      <c r="I43" s="39">
        <v>2641</v>
      </c>
      <c r="J43" s="39">
        <v>1862</v>
      </c>
      <c r="K43" s="138">
        <v>70.503597122302153</v>
      </c>
      <c r="L43" s="39">
        <v>130</v>
      </c>
      <c r="M43" s="39">
        <v>150</v>
      </c>
      <c r="N43" s="39">
        <v>4</v>
      </c>
      <c r="O43" s="136"/>
      <c r="P43" s="108">
        <v>0.14295925661186562</v>
      </c>
      <c r="Q43" s="136">
        <v>2</v>
      </c>
      <c r="R43" s="61"/>
    </row>
    <row r="44" spans="2:18" ht="13.5" customHeight="1">
      <c r="D44" s="2"/>
      <c r="E44" s="25"/>
      <c r="F44" s="39"/>
      <c r="G44" s="39"/>
      <c r="H44" s="39"/>
      <c r="I44" s="39"/>
      <c r="J44" s="39"/>
      <c r="K44" s="138"/>
      <c r="L44" s="39"/>
      <c r="M44" s="39"/>
      <c r="N44" s="39"/>
      <c r="O44" s="136"/>
      <c r="P44" s="108"/>
      <c r="Q44" s="136"/>
      <c r="R44" s="61"/>
    </row>
    <row r="45" spans="2:18" ht="13.5" customHeight="1">
      <c r="C45" s="232" t="s">
        <v>59</v>
      </c>
      <c r="D45" s="232"/>
      <c r="E45" s="222"/>
      <c r="F45" s="39">
        <v>333</v>
      </c>
      <c r="G45" s="39">
        <v>0</v>
      </c>
      <c r="H45" s="39">
        <v>0</v>
      </c>
      <c r="I45" s="39">
        <v>266</v>
      </c>
      <c r="J45" s="39">
        <v>176</v>
      </c>
      <c r="K45" s="138">
        <v>66.165413533834581</v>
      </c>
      <c r="L45" s="39">
        <v>9</v>
      </c>
      <c r="M45" s="39">
        <v>67</v>
      </c>
      <c r="N45" s="39">
        <v>0</v>
      </c>
      <c r="O45" s="136"/>
      <c r="P45" s="108">
        <v>0</v>
      </c>
      <c r="Q45" s="136">
        <v>0</v>
      </c>
      <c r="R45" s="61"/>
    </row>
    <row r="46" spans="2:18" ht="13.5" customHeight="1">
      <c r="B46" s="61"/>
      <c r="C46" s="61"/>
      <c r="D46" s="3"/>
      <c r="E46" s="25" t="s">
        <v>58</v>
      </c>
      <c r="F46" s="34">
        <v>295</v>
      </c>
      <c r="G46" s="39">
        <v>0</v>
      </c>
      <c r="H46" s="36">
        <v>0</v>
      </c>
      <c r="I46" s="36">
        <v>266</v>
      </c>
      <c r="J46" s="36">
        <v>176</v>
      </c>
      <c r="K46" s="108">
        <v>66.165413533834581</v>
      </c>
      <c r="L46" s="35">
        <v>9</v>
      </c>
      <c r="M46" s="35">
        <v>29</v>
      </c>
      <c r="N46" s="35">
        <v>0</v>
      </c>
      <c r="O46" s="137"/>
      <c r="P46" s="108">
        <v>0</v>
      </c>
      <c r="Q46" s="33">
        <v>0</v>
      </c>
      <c r="R46" s="61"/>
    </row>
    <row r="47" spans="2:18" ht="13.5" customHeight="1">
      <c r="B47" s="24"/>
      <c r="C47" s="24"/>
      <c r="D47" s="27" t="s">
        <v>10</v>
      </c>
      <c r="E47" s="66" t="s">
        <v>128</v>
      </c>
      <c r="F47" s="56">
        <v>38</v>
      </c>
      <c r="G47" s="56">
        <v>0</v>
      </c>
      <c r="H47" s="56">
        <v>0</v>
      </c>
      <c r="I47" s="56">
        <v>0</v>
      </c>
      <c r="J47" s="56">
        <v>0</v>
      </c>
      <c r="K47" s="139" t="s">
        <v>373</v>
      </c>
      <c r="L47" s="56">
        <v>0</v>
      </c>
      <c r="M47" s="56">
        <v>38</v>
      </c>
      <c r="N47" s="56">
        <v>0</v>
      </c>
      <c r="O47" s="62"/>
      <c r="P47" s="140">
        <v>0</v>
      </c>
      <c r="Q47" s="62">
        <v>0</v>
      </c>
      <c r="R47" s="61"/>
    </row>
    <row r="48" spans="2:18" ht="13.5" customHeight="1">
      <c r="D48" s="46" t="s">
        <v>177</v>
      </c>
      <c r="E48" s="4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4:28" ht="13.5" customHeight="1">
      <c r="D49" s="1" t="s">
        <v>178</v>
      </c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4:28" ht="13.5" customHeight="1">
      <c r="D50" s="47" t="s">
        <v>179</v>
      </c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4:28" ht="13.5" customHeight="1">
      <c r="D51" s="46" t="s">
        <v>180</v>
      </c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4:28" ht="13.5" customHeight="1">
      <c r="D52" s="46" t="s">
        <v>181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4:28" s="3" customFormat="1" ht="13.5" customHeight="1">
      <c r="D53" s="46" t="s">
        <v>202</v>
      </c>
    </row>
    <row r="54" spans="4:28" s="3" customFormat="1" ht="13.5" customHeight="1">
      <c r="D54" s="134" t="s">
        <v>343</v>
      </c>
    </row>
    <row r="55" spans="4:28" s="3" customFormat="1" ht="13.5" customHeight="1">
      <c r="D55" s="134" t="s">
        <v>342</v>
      </c>
    </row>
    <row r="56" spans="4:28" s="3" customFormat="1" ht="13.5" customHeight="1">
      <c r="S56" s="4"/>
      <c r="T56" s="4"/>
      <c r="U56" s="4"/>
      <c r="V56" s="4"/>
      <c r="W56" s="4"/>
      <c r="X56" s="4"/>
      <c r="Y56" s="4"/>
      <c r="Z56" s="4"/>
      <c r="AA56" s="4"/>
      <c r="AB56" s="4"/>
    </row>
  </sheetData>
  <mergeCells count="20">
    <mergeCell ref="AB3:AB4"/>
    <mergeCell ref="S5:U5"/>
    <mergeCell ref="T7:U7"/>
    <mergeCell ref="T15:U15"/>
    <mergeCell ref="S3:U4"/>
    <mergeCell ref="V3:V4"/>
    <mergeCell ref="W3:Y3"/>
    <mergeCell ref="Z3:AA4"/>
    <mergeCell ref="G3:M3"/>
    <mergeCell ref="Q3:Q7"/>
    <mergeCell ref="G4:G8"/>
    <mergeCell ref="H4:L4"/>
    <mergeCell ref="O4:P4"/>
    <mergeCell ref="H5:H8"/>
    <mergeCell ref="B5:E5"/>
    <mergeCell ref="C45:E45"/>
    <mergeCell ref="D12:E12"/>
    <mergeCell ref="B9:E9"/>
    <mergeCell ref="C11:E11"/>
    <mergeCell ref="D31:E31"/>
  </mergeCells>
  <phoneticPr fontId="9"/>
  <pageMargins left="0.78740157480314965" right="0.39370078740157483" top="0.98425196850393704" bottom="0.98425196850393704" header="0.51181102362204722" footer="0.51181102362204722"/>
  <pageSetup paperSize="9" scale="70" orientation="portrait" r:id="rId1"/>
  <headerFooter alignWithMargins="0">
    <oddHeader>&amp;R&amp;"ＭＳ 明朝,標準"&amp;10&amp;A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132"/>
  <sheetViews>
    <sheetView zoomScaleNormal="100" zoomScaleSheetLayoutView="100" workbookViewId="0"/>
  </sheetViews>
  <sheetFormatPr defaultRowHeight="13.5" customHeight="1"/>
  <cols>
    <col min="1" max="1" width="1.375" style="4" customWidth="1"/>
    <col min="2" max="2" width="1.5" style="4" customWidth="1"/>
    <col min="3" max="3" width="1.25" style="4" customWidth="1"/>
    <col min="4" max="4" width="14.875" style="4" customWidth="1"/>
    <col min="5" max="5" width="8.5" style="4" customWidth="1"/>
    <col min="6" max="6" width="4.75" style="4" customWidth="1"/>
    <col min="7" max="7" width="5.25" style="4" customWidth="1"/>
    <col min="8" max="8" width="7.75" style="4" customWidth="1"/>
    <col min="9" max="9" width="8.125" style="4" customWidth="1"/>
    <col min="10" max="10" width="9.625" style="4" customWidth="1"/>
    <col min="11" max="11" width="6.75" style="4" customWidth="1"/>
    <col min="12" max="12" width="6.875" style="4" customWidth="1"/>
    <col min="13" max="13" width="4.75" style="4" customWidth="1"/>
    <col min="14" max="14" width="3.25" style="4" customWidth="1"/>
    <col min="15" max="15" width="6.125" style="4" bestFit="1" customWidth="1"/>
    <col min="16" max="16" width="6" style="4" customWidth="1"/>
    <col min="17" max="17" width="3.5" style="4" customWidth="1"/>
    <col min="18" max="18" width="1.75" style="4" customWidth="1"/>
    <col min="19" max="19" width="2" style="4" customWidth="1"/>
    <col min="20" max="20" width="15.625" style="4" customWidth="1"/>
    <col min="21" max="21" width="10.5" style="4" customWidth="1"/>
    <col min="22" max="22" width="7.625" style="4" customWidth="1"/>
    <col min="23" max="23" width="8" style="4" customWidth="1"/>
    <col min="24" max="24" width="9.375" style="4" bestFit="1" customWidth="1"/>
    <col min="25" max="25" width="5.5" style="4" customWidth="1"/>
    <col min="26" max="26" width="5.875" style="4" customWidth="1"/>
    <col min="27" max="27" width="8.875" style="4" customWidth="1"/>
    <col min="28" max="16384" width="9" style="4"/>
  </cols>
  <sheetData>
    <row r="1" spans="1:27" ht="13.5" customHeight="1">
      <c r="A1" s="130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27" ht="13.5" customHeight="1"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7" ht="13.5" customHeight="1" thickBot="1">
      <c r="A3" s="152" t="s">
        <v>327</v>
      </c>
      <c r="B3" s="64"/>
      <c r="C3" s="65"/>
      <c r="D3" s="3"/>
      <c r="E3" s="3"/>
      <c r="F3" s="3"/>
      <c r="G3" s="3"/>
      <c r="H3" s="3"/>
      <c r="I3" s="3"/>
      <c r="J3" s="3"/>
      <c r="K3" s="3"/>
      <c r="L3" s="3"/>
      <c r="N3" s="3"/>
      <c r="O3" s="2"/>
      <c r="P3" s="5" t="s">
        <v>57</v>
      </c>
      <c r="R3" s="152" t="s">
        <v>328</v>
      </c>
      <c r="S3" s="154"/>
      <c r="T3" s="154"/>
      <c r="U3" s="154"/>
      <c r="V3" s="154"/>
      <c r="W3" s="154"/>
      <c r="X3" s="154"/>
      <c r="Y3" s="154"/>
      <c r="Z3" s="254" t="s">
        <v>323</v>
      </c>
      <c r="AA3" s="255"/>
    </row>
    <row r="4" spans="1:27" ht="13.5" customHeight="1" thickTop="1">
      <c r="C4" s="61"/>
      <c r="D4" s="7"/>
      <c r="E4" s="8"/>
      <c r="F4" s="233" t="s">
        <v>109</v>
      </c>
      <c r="G4" s="217"/>
      <c r="H4" s="217"/>
      <c r="I4" s="217"/>
      <c r="J4" s="217"/>
      <c r="K4" s="217"/>
      <c r="L4" s="218"/>
      <c r="M4" s="10"/>
      <c r="N4" s="9"/>
      <c r="O4" s="114"/>
      <c r="P4" s="219" t="s">
        <v>3</v>
      </c>
      <c r="R4" s="243" t="s">
        <v>301</v>
      </c>
      <c r="S4" s="243"/>
      <c r="T4" s="244"/>
      <c r="U4" s="247" t="s">
        <v>208</v>
      </c>
      <c r="V4" s="249" t="s">
        <v>302</v>
      </c>
      <c r="W4" s="250"/>
      <c r="X4" s="251"/>
      <c r="Y4" s="240" t="s">
        <v>218</v>
      </c>
      <c r="Z4" s="252"/>
      <c r="AA4" s="240" t="s">
        <v>219</v>
      </c>
    </row>
    <row r="5" spans="1:27" ht="13.5" customHeight="1">
      <c r="C5" s="11"/>
      <c r="D5" s="12"/>
      <c r="E5" s="13"/>
      <c r="F5" s="226" t="s">
        <v>11</v>
      </c>
      <c r="G5" s="223" t="s">
        <v>32</v>
      </c>
      <c r="H5" s="224"/>
      <c r="I5" s="224"/>
      <c r="J5" s="224"/>
      <c r="K5" s="225"/>
      <c r="L5" s="119"/>
      <c r="M5" s="14"/>
      <c r="N5" s="238" t="s">
        <v>17</v>
      </c>
      <c r="O5" s="239"/>
      <c r="P5" s="220"/>
      <c r="R5" s="245"/>
      <c r="S5" s="245"/>
      <c r="T5" s="246"/>
      <c r="U5" s="248"/>
      <c r="V5" s="158" t="s">
        <v>220</v>
      </c>
      <c r="W5" s="158" t="s">
        <v>221</v>
      </c>
      <c r="X5" s="159" t="s">
        <v>329</v>
      </c>
      <c r="Y5" s="241"/>
      <c r="Z5" s="253"/>
      <c r="AA5" s="241"/>
    </row>
    <row r="6" spans="1:27" ht="24" customHeight="1">
      <c r="A6" s="236" t="s">
        <v>119</v>
      </c>
      <c r="B6" s="236"/>
      <c r="C6" s="236"/>
      <c r="D6" s="237"/>
      <c r="E6" s="15" t="s">
        <v>1</v>
      </c>
      <c r="F6" s="227"/>
      <c r="G6" s="226" t="s">
        <v>4</v>
      </c>
      <c r="H6" s="13" t="s">
        <v>12</v>
      </c>
      <c r="I6" s="16" t="s">
        <v>71</v>
      </c>
      <c r="J6" s="17" t="s">
        <v>16</v>
      </c>
      <c r="K6" s="16" t="s">
        <v>72</v>
      </c>
      <c r="L6" s="122" t="s">
        <v>117</v>
      </c>
      <c r="M6" s="126" t="s">
        <v>2</v>
      </c>
      <c r="N6" s="127" t="s">
        <v>0</v>
      </c>
      <c r="O6" s="115"/>
      <c r="P6" s="220"/>
      <c r="R6" s="230" t="s">
        <v>272</v>
      </c>
      <c r="S6" s="230"/>
      <c r="T6" s="231"/>
      <c r="U6" s="160">
        <v>13989</v>
      </c>
      <c r="V6" s="160">
        <v>12020</v>
      </c>
      <c r="W6" s="160">
        <v>1730</v>
      </c>
      <c r="X6" s="160">
        <v>27</v>
      </c>
      <c r="Y6" s="160">
        <v>20</v>
      </c>
      <c r="Z6" s="174" t="s">
        <v>267</v>
      </c>
      <c r="AA6" s="160">
        <v>192</v>
      </c>
    </row>
    <row r="7" spans="1:27" ht="13.5" customHeight="1">
      <c r="C7" s="11"/>
      <c r="D7" s="12"/>
      <c r="E7" s="13"/>
      <c r="F7" s="227"/>
      <c r="G7" s="227"/>
      <c r="H7" s="13"/>
      <c r="I7" s="16" t="s">
        <v>108</v>
      </c>
      <c r="J7" s="18" t="s">
        <v>110</v>
      </c>
      <c r="K7" s="16" t="s">
        <v>5</v>
      </c>
      <c r="L7" s="122" t="s">
        <v>123</v>
      </c>
      <c r="M7" s="14"/>
      <c r="N7" s="127" t="s">
        <v>33</v>
      </c>
      <c r="O7" s="116" t="s">
        <v>124</v>
      </c>
      <c r="P7" s="220"/>
      <c r="R7" s="144"/>
      <c r="S7" s="144"/>
      <c r="T7" s="145"/>
      <c r="U7" s="160"/>
      <c r="V7" s="175" t="s">
        <v>273</v>
      </c>
      <c r="W7" s="162" t="s">
        <v>274</v>
      </c>
      <c r="X7" s="160"/>
      <c r="Y7" s="160"/>
      <c r="Z7" s="174"/>
      <c r="AA7" s="160"/>
    </row>
    <row r="8" spans="1:27" ht="13.5" customHeight="1">
      <c r="C8" s="11"/>
      <c r="D8" s="12"/>
      <c r="E8" s="124" t="s">
        <v>118</v>
      </c>
      <c r="F8" s="227"/>
      <c r="G8" s="227"/>
      <c r="H8" s="124" t="s">
        <v>120</v>
      </c>
      <c r="I8" s="124" t="s">
        <v>121</v>
      </c>
      <c r="J8" s="19" t="s">
        <v>127</v>
      </c>
      <c r="K8" s="16" t="s">
        <v>34</v>
      </c>
      <c r="L8" s="120"/>
      <c r="M8" s="125" t="s">
        <v>122</v>
      </c>
      <c r="N8" s="128" t="s">
        <v>6</v>
      </c>
      <c r="O8" s="117"/>
      <c r="P8" s="220"/>
      <c r="R8" s="154"/>
      <c r="S8" s="230" t="s">
        <v>224</v>
      </c>
      <c r="T8" s="242"/>
      <c r="U8" s="160">
        <v>12990</v>
      </c>
      <c r="V8" s="160">
        <v>12020</v>
      </c>
      <c r="W8" s="160">
        <v>833</v>
      </c>
      <c r="X8" s="160">
        <v>1</v>
      </c>
      <c r="Y8" s="160">
        <v>16</v>
      </c>
      <c r="Z8" s="174" t="s">
        <v>267</v>
      </c>
      <c r="AA8" s="160">
        <v>120</v>
      </c>
    </row>
    <row r="9" spans="1:27" ht="13.5" customHeight="1">
      <c r="A9" s="24"/>
      <c r="B9" s="24"/>
      <c r="C9" s="20"/>
      <c r="D9" s="21"/>
      <c r="F9" s="228"/>
      <c r="G9" s="228"/>
      <c r="H9" s="22"/>
      <c r="J9" s="23" t="s">
        <v>111</v>
      </c>
      <c r="K9" s="22"/>
      <c r="L9" s="121"/>
      <c r="M9" s="22"/>
      <c r="N9" s="24"/>
      <c r="O9" s="118"/>
      <c r="P9" s="20"/>
      <c r="R9" s="154"/>
      <c r="S9" s="154"/>
      <c r="T9" s="144" t="s">
        <v>225</v>
      </c>
      <c r="U9" s="160">
        <v>420</v>
      </c>
      <c r="V9" s="160">
        <v>0</v>
      </c>
      <c r="W9" s="160">
        <v>389</v>
      </c>
      <c r="X9" s="160">
        <v>0</v>
      </c>
      <c r="Y9" s="160">
        <v>1</v>
      </c>
      <c r="Z9" s="174" t="s">
        <v>264</v>
      </c>
      <c r="AA9" s="160">
        <v>30</v>
      </c>
    </row>
    <row r="10" spans="1:27" ht="13.5" customHeight="1">
      <c r="A10" s="229" t="s">
        <v>7</v>
      </c>
      <c r="B10" s="229"/>
      <c r="C10" s="229"/>
      <c r="D10" s="222"/>
      <c r="E10" s="29">
        <v>77893</v>
      </c>
      <c r="F10" s="110">
        <v>13</v>
      </c>
      <c r="G10" s="110">
        <v>119</v>
      </c>
      <c r="H10" s="110">
        <v>76588</v>
      </c>
      <c r="I10" s="112">
        <v>46175</v>
      </c>
      <c r="J10" s="108">
        <v>60.290123779182117</v>
      </c>
      <c r="K10" s="30">
        <v>3681</v>
      </c>
      <c r="L10" s="30">
        <v>960</v>
      </c>
      <c r="M10" s="30">
        <v>65</v>
      </c>
      <c r="N10" s="60"/>
      <c r="O10" s="67">
        <v>8.3447806606498656E-2</v>
      </c>
      <c r="P10" s="33">
        <v>148</v>
      </c>
      <c r="R10" s="154"/>
      <c r="S10" s="154"/>
      <c r="T10" s="144" t="s">
        <v>226</v>
      </c>
      <c r="U10" s="160">
        <v>11400</v>
      </c>
      <c r="V10" s="160">
        <v>11382</v>
      </c>
      <c r="W10" s="160">
        <v>0</v>
      </c>
      <c r="X10" s="160">
        <v>0</v>
      </c>
      <c r="Y10" s="160">
        <v>3</v>
      </c>
      <c r="Z10" s="149" t="s">
        <v>275</v>
      </c>
      <c r="AA10" s="160">
        <v>15</v>
      </c>
    </row>
    <row r="11" spans="1:27" ht="13.5" customHeight="1">
      <c r="C11" s="25"/>
      <c r="D11" s="13"/>
      <c r="E11" s="34"/>
      <c r="F11" s="36"/>
      <c r="G11" s="36"/>
      <c r="H11" s="36"/>
      <c r="I11" s="39"/>
      <c r="J11" s="108"/>
      <c r="K11" s="35"/>
      <c r="L11" s="35"/>
      <c r="M11" s="35"/>
      <c r="N11" s="60"/>
      <c r="O11" s="68"/>
      <c r="P11" s="33"/>
      <c r="R11" s="154"/>
      <c r="S11" s="154"/>
      <c r="T11" s="144" t="s">
        <v>212</v>
      </c>
      <c r="U11" s="160">
        <v>33</v>
      </c>
      <c r="V11" s="160">
        <v>33</v>
      </c>
      <c r="W11" s="160">
        <v>0</v>
      </c>
      <c r="X11" s="160">
        <v>0</v>
      </c>
      <c r="Y11" s="160">
        <v>0</v>
      </c>
      <c r="Z11" s="149"/>
      <c r="AA11" s="160">
        <v>0</v>
      </c>
    </row>
    <row r="12" spans="1:27" ht="13.5" customHeight="1">
      <c r="B12" s="230" t="s">
        <v>60</v>
      </c>
      <c r="C12" s="230"/>
      <c r="D12" s="231"/>
      <c r="E12" s="34"/>
      <c r="F12" s="36"/>
      <c r="G12" s="36"/>
      <c r="H12" s="36"/>
      <c r="I12" s="39"/>
      <c r="J12" s="108"/>
      <c r="K12" s="35"/>
      <c r="L12" s="35"/>
      <c r="M12" s="35"/>
      <c r="N12" s="42"/>
      <c r="O12" s="68"/>
      <c r="P12" s="33"/>
      <c r="Q12" s="61"/>
      <c r="R12" s="154"/>
      <c r="S12" s="154"/>
      <c r="T12" s="144" t="s">
        <v>227</v>
      </c>
      <c r="U12" s="160">
        <v>418</v>
      </c>
      <c r="V12" s="160">
        <v>355</v>
      </c>
      <c r="W12" s="160">
        <v>62</v>
      </c>
      <c r="X12" s="160">
        <v>0</v>
      </c>
      <c r="Y12" s="160">
        <v>0</v>
      </c>
      <c r="Z12" s="176"/>
      <c r="AA12" s="160">
        <v>1</v>
      </c>
    </row>
    <row r="13" spans="1:27" s="2" customFormat="1" ht="13.5" customHeight="1">
      <c r="C13" s="229" t="s">
        <v>8</v>
      </c>
      <c r="D13" s="222"/>
      <c r="E13" s="34">
        <v>46233</v>
      </c>
      <c r="F13" s="36">
        <v>13</v>
      </c>
      <c r="G13" s="36">
        <v>119</v>
      </c>
      <c r="H13" s="36">
        <v>45724</v>
      </c>
      <c r="I13" s="39">
        <v>26287</v>
      </c>
      <c r="J13" s="108">
        <v>57.490923406675122</v>
      </c>
      <c r="K13" s="35">
        <v>2574</v>
      </c>
      <c r="L13" s="35">
        <v>238</v>
      </c>
      <c r="M13" s="35">
        <v>51</v>
      </c>
      <c r="N13" s="60"/>
      <c r="O13" s="69">
        <v>0.11031558910687635</v>
      </c>
      <c r="P13" s="37">
        <v>88</v>
      </c>
      <c r="Q13" s="3"/>
      <c r="R13" s="154"/>
      <c r="S13" s="154"/>
      <c r="T13" s="144" t="s">
        <v>228</v>
      </c>
      <c r="U13" s="160">
        <v>2</v>
      </c>
      <c r="V13" s="160">
        <v>1</v>
      </c>
      <c r="W13" s="160">
        <v>1</v>
      </c>
      <c r="X13" s="160">
        <v>0</v>
      </c>
      <c r="Y13" s="160">
        <v>0</v>
      </c>
      <c r="Z13" s="149"/>
      <c r="AA13" s="160">
        <v>0</v>
      </c>
    </row>
    <row r="14" spans="1:27" ht="13.5" customHeight="1">
      <c r="C14" s="2"/>
      <c r="D14" s="25" t="s">
        <v>26</v>
      </c>
      <c r="E14" s="34">
        <v>825</v>
      </c>
      <c r="F14" s="36">
        <v>11</v>
      </c>
      <c r="G14" s="36">
        <v>38</v>
      </c>
      <c r="H14" s="36">
        <v>766</v>
      </c>
      <c r="I14" s="39">
        <v>140</v>
      </c>
      <c r="J14" s="108">
        <v>18.276762402088771</v>
      </c>
      <c r="K14" s="35">
        <v>35</v>
      </c>
      <c r="L14" s="36">
        <v>0</v>
      </c>
      <c r="M14" s="36">
        <v>2</v>
      </c>
      <c r="N14" s="60"/>
      <c r="O14" s="70">
        <v>0.24242424242424243</v>
      </c>
      <c r="P14" s="37">
        <v>8</v>
      </c>
      <c r="Q14" s="61"/>
      <c r="R14" s="154"/>
      <c r="S14" s="154"/>
      <c r="T14" s="144" t="s">
        <v>229</v>
      </c>
      <c r="U14" s="160">
        <v>250</v>
      </c>
      <c r="V14" s="160">
        <v>0</v>
      </c>
      <c r="W14" s="160">
        <v>177</v>
      </c>
      <c r="X14" s="160">
        <v>0</v>
      </c>
      <c r="Y14" s="160">
        <v>10</v>
      </c>
      <c r="Z14" s="149" t="s">
        <v>276</v>
      </c>
      <c r="AA14" s="160">
        <v>63</v>
      </c>
    </row>
    <row r="15" spans="1:27" ht="13.5" customHeight="1">
      <c r="C15" s="2"/>
      <c r="D15" s="25" t="s">
        <v>27</v>
      </c>
      <c r="E15" s="34">
        <v>1809</v>
      </c>
      <c r="F15" s="36">
        <v>2</v>
      </c>
      <c r="G15" s="36">
        <v>77</v>
      </c>
      <c r="H15" s="36">
        <v>1726</v>
      </c>
      <c r="I15" s="39">
        <v>177</v>
      </c>
      <c r="J15" s="108">
        <v>10.254924681344148</v>
      </c>
      <c r="K15" s="35">
        <v>61</v>
      </c>
      <c r="L15" s="36">
        <v>0</v>
      </c>
      <c r="M15" s="36">
        <v>1</v>
      </c>
      <c r="N15" s="60"/>
      <c r="O15" s="70">
        <v>5.5279159756771695E-2</v>
      </c>
      <c r="P15" s="37">
        <v>3</v>
      </c>
      <c r="Q15" s="61"/>
      <c r="R15" s="154"/>
      <c r="S15" s="154"/>
      <c r="T15" s="144" t="s">
        <v>231</v>
      </c>
      <c r="U15" s="160">
        <v>467</v>
      </c>
      <c r="V15" s="160">
        <v>249</v>
      </c>
      <c r="W15" s="160">
        <v>204</v>
      </c>
      <c r="X15" s="160">
        <v>1</v>
      </c>
      <c r="Y15" s="160">
        <v>2</v>
      </c>
      <c r="Z15" s="149" t="s">
        <v>277</v>
      </c>
      <c r="AA15" s="160">
        <v>11</v>
      </c>
    </row>
    <row r="16" spans="1:27" ht="13.5" customHeight="1">
      <c r="C16" s="2"/>
      <c r="D16" s="25" t="s">
        <v>28</v>
      </c>
      <c r="E16" s="34">
        <v>5672</v>
      </c>
      <c r="F16" s="36">
        <v>0</v>
      </c>
      <c r="G16" s="36">
        <v>0</v>
      </c>
      <c r="H16" s="36">
        <v>5559</v>
      </c>
      <c r="I16" s="39">
        <v>3283</v>
      </c>
      <c r="J16" s="108">
        <v>59.057384421658575</v>
      </c>
      <c r="K16" s="35">
        <v>475</v>
      </c>
      <c r="L16" s="35">
        <v>95</v>
      </c>
      <c r="M16" s="35">
        <v>8</v>
      </c>
      <c r="N16" s="60"/>
      <c r="O16" s="70">
        <v>0.14079549454417459</v>
      </c>
      <c r="P16" s="37">
        <v>10</v>
      </c>
      <c r="Q16" s="61"/>
      <c r="R16" s="154"/>
      <c r="S16" s="230" t="s">
        <v>232</v>
      </c>
      <c r="T16" s="231"/>
      <c r="U16" s="160">
        <v>999</v>
      </c>
      <c r="V16" s="160">
        <v>0</v>
      </c>
      <c r="W16" s="160">
        <v>897</v>
      </c>
      <c r="X16" s="160">
        <v>26</v>
      </c>
      <c r="Y16" s="160">
        <v>4</v>
      </c>
      <c r="Z16" s="149" t="s">
        <v>277</v>
      </c>
      <c r="AA16" s="160">
        <v>72</v>
      </c>
    </row>
    <row r="17" spans="3:27" ht="13.5" customHeight="1">
      <c r="C17" s="2"/>
      <c r="D17" s="25" t="s">
        <v>29</v>
      </c>
      <c r="E17" s="34">
        <v>2174</v>
      </c>
      <c r="F17" s="36">
        <v>0</v>
      </c>
      <c r="G17" s="36">
        <v>0</v>
      </c>
      <c r="H17" s="36">
        <v>2163</v>
      </c>
      <c r="I17" s="39">
        <v>1295</v>
      </c>
      <c r="J17" s="108">
        <v>59.870550161812297</v>
      </c>
      <c r="K17" s="35">
        <v>167</v>
      </c>
      <c r="L17" s="36">
        <v>0</v>
      </c>
      <c r="M17" s="35">
        <v>5</v>
      </c>
      <c r="N17" s="60"/>
      <c r="O17" s="70">
        <v>0.22999080036798528</v>
      </c>
      <c r="P17" s="37">
        <v>6</v>
      </c>
      <c r="Q17" s="61"/>
      <c r="R17" s="154"/>
      <c r="S17" s="154"/>
      <c r="T17" s="144" t="s">
        <v>234</v>
      </c>
      <c r="U17" s="160">
        <v>2</v>
      </c>
      <c r="V17" s="160">
        <v>0</v>
      </c>
      <c r="W17" s="160">
        <v>2</v>
      </c>
      <c r="X17" s="160">
        <v>0</v>
      </c>
      <c r="Y17" s="160">
        <v>0</v>
      </c>
      <c r="Z17" s="149"/>
      <c r="AA17" s="160">
        <v>0</v>
      </c>
    </row>
    <row r="18" spans="3:27" ht="13.5" customHeight="1">
      <c r="C18" s="2"/>
      <c r="D18" s="25" t="s">
        <v>30</v>
      </c>
      <c r="E18" s="34">
        <v>12289</v>
      </c>
      <c r="F18" s="36">
        <v>0</v>
      </c>
      <c r="G18" s="36">
        <v>0</v>
      </c>
      <c r="H18" s="36">
        <v>12267</v>
      </c>
      <c r="I18" s="39">
        <v>5388</v>
      </c>
      <c r="J18" s="108">
        <v>43.92630034240991</v>
      </c>
      <c r="K18" s="35">
        <v>762</v>
      </c>
      <c r="L18" s="36">
        <v>0</v>
      </c>
      <c r="M18" s="36">
        <v>2</v>
      </c>
      <c r="N18" s="60"/>
      <c r="O18" s="70">
        <v>1.6276041666666664E-2</v>
      </c>
      <c r="P18" s="37">
        <v>20</v>
      </c>
      <c r="Q18" s="61"/>
      <c r="R18" s="164"/>
      <c r="S18" s="164"/>
      <c r="T18" s="165" t="s">
        <v>235</v>
      </c>
      <c r="U18" s="160">
        <v>147</v>
      </c>
      <c r="V18" s="160">
        <v>0</v>
      </c>
      <c r="W18" s="160">
        <v>145</v>
      </c>
      <c r="X18" s="160">
        <v>0</v>
      </c>
      <c r="Y18" s="160">
        <v>0</v>
      </c>
      <c r="Z18" s="149"/>
      <c r="AA18" s="160">
        <v>2</v>
      </c>
    </row>
    <row r="19" spans="3:27" ht="13.5" customHeight="1">
      <c r="C19" s="2"/>
      <c r="D19" s="25" t="s">
        <v>31</v>
      </c>
      <c r="E19" s="34">
        <v>5416</v>
      </c>
      <c r="F19" s="36">
        <v>0</v>
      </c>
      <c r="G19" s="36">
        <v>0</v>
      </c>
      <c r="H19" s="36">
        <v>5408</v>
      </c>
      <c r="I19" s="39">
        <v>2799</v>
      </c>
      <c r="J19" s="108">
        <v>51.756656804733723</v>
      </c>
      <c r="K19" s="35">
        <v>303</v>
      </c>
      <c r="L19" s="36">
        <v>0</v>
      </c>
      <c r="M19" s="36">
        <v>1</v>
      </c>
      <c r="N19" s="60"/>
      <c r="O19" s="70">
        <v>1.8463810930576072E-2</v>
      </c>
      <c r="P19" s="37">
        <v>7</v>
      </c>
      <c r="Q19" s="61"/>
      <c r="R19" s="164"/>
      <c r="S19" s="164"/>
      <c r="T19" s="165" t="s">
        <v>236</v>
      </c>
      <c r="U19" s="160">
        <v>495</v>
      </c>
      <c r="V19" s="160">
        <v>0</v>
      </c>
      <c r="W19" s="160">
        <v>441</v>
      </c>
      <c r="X19" s="160">
        <v>2</v>
      </c>
      <c r="Y19" s="160">
        <v>4</v>
      </c>
      <c r="Z19" s="149" t="s">
        <v>278</v>
      </c>
      <c r="AA19" s="160">
        <v>48</v>
      </c>
    </row>
    <row r="20" spans="3:27" ht="13.5" customHeight="1">
      <c r="C20" s="2"/>
      <c r="D20" s="25" t="s">
        <v>15</v>
      </c>
      <c r="E20" s="34">
        <v>2339</v>
      </c>
      <c r="F20" s="36">
        <v>0</v>
      </c>
      <c r="G20" s="36">
        <v>2</v>
      </c>
      <c r="H20" s="36">
        <v>2319</v>
      </c>
      <c r="I20" s="39">
        <v>1330</v>
      </c>
      <c r="J20" s="108">
        <v>57.352307028891772</v>
      </c>
      <c r="K20" s="35">
        <v>172</v>
      </c>
      <c r="L20" s="36">
        <v>8</v>
      </c>
      <c r="M20" s="35">
        <v>8</v>
      </c>
      <c r="N20" s="60"/>
      <c r="O20" s="70">
        <v>0.34202650705429671</v>
      </c>
      <c r="P20" s="37">
        <v>2</v>
      </c>
      <c r="Q20" s="61"/>
      <c r="R20" s="166"/>
      <c r="S20" s="166"/>
      <c r="T20" s="157" t="s">
        <v>231</v>
      </c>
      <c r="U20" s="167">
        <v>355</v>
      </c>
      <c r="V20" s="167">
        <v>0</v>
      </c>
      <c r="W20" s="167">
        <v>309</v>
      </c>
      <c r="X20" s="167">
        <v>24</v>
      </c>
      <c r="Y20" s="167">
        <v>0</v>
      </c>
      <c r="Z20" s="150"/>
      <c r="AA20" s="167">
        <v>22</v>
      </c>
    </row>
    <row r="21" spans="3:27" ht="13.5" customHeight="1">
      <c r="C21" s="2"/>
      <c r="D21" s="25" t="s">
        <v>18</v>
      </c>
      <c r="E21" s="34">
        <v>501</v>
      </c>
      <c r="F21" s="36">
        <v>0</v>
      </c>
      <c r="G21" s="36">
        <v>1</v>
      </c>
      <c r="H21" s="36">
        <v>497</v>
      </c>
      <c r="I21" s="39">
        <v>176</v>
      </c>
      <c r="J21" s="108">
        <v>35.412474849094565</v>
      </c>
      <c r="K21" s="35">
        <v>75</v>
      </c>
      <c r="L21" s="36">
        <v>0</v>
      </c>
      <c r="M21" s="38">
        <v>1</v>
      </c>
      <c r="N21" s="60"/>
      <c r="O21" s="70">
        <v>0.19960079840319359</v>
      </c>
      <c r="P21" s="37">
        <v>2</v>
      </c>
      <c r="Q21" s="61"/>
      <c r="R21" s="169" t="s">
        <v>303</v>
      </c>
      <c r="S21" s="169"/>
      <c r="T21" s="154"/>
      <c r="U21" s="154"/>
      <c r="V21" s="154"/>
      <c r="W21" s="154"/>
      <c r="X21" s="154"/>
      <c r="Y21" s="154"/>
      <c r="Z21" s="154"/>
      <c r="AA21" s="154"/>
    </row>
    <row r="22" spans="3:27" ht="13.5" customHeight="1">
      <c r="C22" s="2"/>
      <c r="D22" s="26" t="s">
        <v>324</v>
      </c>
      <c r="E22" s="39">
        <v>273</v>
      </c>
      <c r="F22" s="36">
        <v>0</v>
      </c>
      <c r="G22" s="36">
        <v>0</v>
      </c>
      <c r="H22" s="36">
        <v>273</v>
      </c>
      <c r="I22" s="39">
        <v>262</v>
      </c>
      <c r="J22" s="108">
        <v>95.970695970695971</v>
      </c>
      <c r="K22" s="36">
        <v>6</v>
      </c>
      <c r="L22" s="36">
        <v>0</v>
      </c>
      <c r="M22" s="36">
        <v>0</v>
      </c>
      <c r="N22" s="60"/>
      <c r="O22" s="36">
        <v>0</v>
      </c>
      <c r="P22" s="37">
        <v>0</v>
      </c>
      <c r="Q22" s="61"/>
      <c r="R22" s="170" t="s">
        <v>304</v>
      </c>
      <c r="S22" s="169"/>
      <c r="T22" s="154"/>
      <c r="U22" s="154"/>
      <c r="V22" s="154"/>
      <c r="W22" s="154"/>
      <c r="X22" s="154"/>
      <c r="Y22" s="154"/>
      <c r="Z22" s="154"/>
      <c r="AA22" s="154"/>
    </row>
    <row r="23" spans="3:27" ht="13.5" customHeight="1">
      <c r="C23" s="2"/>
      <c r="D23" s="26" t="s">
        <v>325</v>
      </c>
      <c r="E23" s="40">
        <v>568</v>
      </c>
      <c r="F23" s="36">
        <v>0</v>
      </c>
      <c r="G23" s="36">
        <v>0</v>
      </c>
      <c r="H23" s="41">
        <v>565</v>
      </c>
      <c r="I23" s="40">
        <v>259</v>
      </c>
      <c r="J23" s="108">
        <v>45.840707964601769</v>
      </c>
      <c r="K23" s="41">
        <v>39</v>
      </c>
      <c r="L23" s="36">
        <v>3</v>
      </c>
      <c r="M23" s="36">
        <v>0</v>
      </c>
      <c r="N23" s="60"/>
      <c r="O23" s="36">
        <v>0</v>
      </c>
      <c r="P23" s="37">
        <v>0</v>
      </c>
      <c r="Q23" s="61"/>
      <c r="R23" s="170" t="s">
        <v>305</v>
      </c>
      <c r="S23" s="169"/>
      <c r="T23" s="154"/>
      <c r="U23" s="154"/>
      <c r="V23" s="154"/>
      <c r="W23" s="154"/>
      <c r="X23" s="154"/>
      <c r="Y23" s="154"/>
      <c r="Z23" s="154"/>
      <c r="AA23" s="154"/>
    </row>
    <row r="24" spans="3:27" ht="13.5" customHeight="1">
      <c r="C24" s="2"/>
      <c r="D24" s="25" t="s">
        <v>56</v>
      </c>
      <c r="E24" s="34">
        <v>8180</v>
      </c>
      <c r="F24" s="36">
        <v>0</v>
      </c>
      <c r="G24" s="36">
        <v>0</v>
      </c>
      <c r="H24" s="36">
        <v>8067</v>
      </c>
      <c r="I24" s="39">
        <v>6986</v>
      </c>
      <c r="J24" s="108">
        <v>86.599727283996529</v>
      </c>
      <c r="K24" s="35">
        <v>185</v>
      </c>
      <c r="L24" s="35">
        <v>74</v>
      </c>
      <c r="M24" s="35">
        <v>17</v>
      </c>
      <c r="N24" s="60"/>
      <c r="O24" s="70">
        <v>0.20782396088019559</v>
      </c>
      <c r="P24" s="37">
        <v>22</v>
      </c>
      <c r="Q24" s="61"/>
      <c r="R24" s="170" t="s">
        <v>306</v>
      </c>
      <c r="S24" s="169"/>
      <c r="T24" s="154"/>
      <c r="U24" s="154"/>
      <c r="V24" s="154"/>
      <c r="W24" s="154"/>
      <c r="X24" s="154"/>
      <c r="Y24" s="154"/>
      <c r="Z24" s="154"/>
      <c r="AA24" s="154"/>
    </row>
    <row r="25" spans="3:27" ht="13.5" customHeight="1">
      <c r="C25" s="2"/>
      <c r="D25" s="25" t="s">
        <v>19</v>
      </c>
      <c r="E25" s="34">
        <v>6187</v>
      </c>
      <c r="F25" s="36">
        <v>0</v>
      </c>
      <c r="G25" s="36">
        <v>1</v>
      </c>
      <c r="H25" s="39">
        <v>6114</v>
      </c>
      <c r="I25" s="39">
        <v>4192</v>
      </c>
      <c r="J25" s="108">
        <v>68.55880909537052</v>
      </c>
      <c r="K25" s="34">
        <v>294</v>
      </c>
      <c r="L25" s="34">
        <v>58</v>
      </c>
      <c r="M25" s="34">
        <v>6</v>
      </c>
      <c r="N25" s="60"/>
      <c r="O25" s="70">
        <v>9.7150259067357511E-2</v>
      </c>
      <c r="P25" s="37">
        <v>8</v>
      </c>
      <c r="Q25" s="61"/>
      <c r="R25" s="170" t="s">
        <v>307</v>
      </c>
      <c r="S25" s="154"/>
      <c r="T25" s="154"/>
      <c r="U25" s="154"/>
      <c r="V25" s="154"/>
      <c r="W25" s="154"/>
      <c r="X25" s="154"/>
      <c r="Y25" s="154"/>
      <c r="Z25" s="154"/>
      <c r="AA25" s="154"/>
    </row>
    <row r="26" spans="3:27" ht="13.5" customHeight="1">
      <c r="C26" s="2"/>
      <c r="D26" s="25"/>
      <c r="E26" s="34"/>
      <c r="F26" s="36"/>
      <c r="G26" s="36"/>
      <c r="H26" s="36"/>
      <c r="I26" s="39"/>
      <c r="J26" s="108"/>
      <c r="K26" s="35"/>
      <c r="L26" s="35"/>
      <c r="M26" s="35"/>
      <c r="N26" s="42"/>
      <c r="O26" s="68"/>
      <c r="P26" s="33"/>
      <c r="Q26" s="61"/>
      <c r="R26" s="170" t="s">
        <v>308</v>
      </c>
      <c r="S26" s="154"/>
      <c r="T26" s="154"/>
      <c r="U26" s="154"/>
      <c r="V26" s="154"/>
      <c r="W26" s="154"/>
      <c r="X26" s="154"/>
      <c r="Y26" s="154"/>
      <c r="Z26" s="154"/>
      <c r="AA26" s="154"/>
    </row>
    <row r="27" spans="3:27" ht="13.5" customHeight="1">
      <c r="C27" s="229" t="s">
        <v>9</v>
      </c>
      <c r="D27" s="222"/>
      <c r="E27" s="34">
        <v>31274</v>
      </c>
      <c r="F27" s="36">
        <v>0</v>
      </c>
      <c r="G27" s="36">
        <v>0</v>
      </c>
      <c r="H27" s="36">
        <v>30540</v>
      </c>
      <c r="I27" s="39">
        <v>19648</v>
      </c>
      <c r="J27" s="108">
        <v>64.334359243009629</v>
      </c>
      <c r="K27" s="35">
        <v>1099</v>
      </c>
      <c r="L27" s="35">
        <v>663</v>
      </c>
      <c r="M27" s="35">
        <v>12</v>
      </c>
      <c r="N27" s="60"/>
      <c r="O27" s="68">
        <v>3.8368077759304259E-2</v>
      </c>
      <c r="P27" s="33">
        <v>59</v>
      </c>
      <c r="Q27" s="61"/>
    </row>
    <row r="28" spans="3:27" ht="13.5" customHeight="1">
      <c r="C28" s="2"/>
      <c r="D28" s="25" t="s">
        <v>20</v>
      </c>
      <c r="E28" s="34">
        <v>111</v>
      </c>
      <c r="F28" s="36">
        <v>0</v>
      </c>
      <c r="G28" s="36">
        <v>0</v>
      </c>
      <c r="H28" s="36">
        <v>102</v>
      </c>
      <c r="I28" s="39">
        <v>101</v>
      </c>
      <c r="J28" s="108">
        <v>99.019607843137265</v>
      </c>
      <c r="K28" s="35">
        <v>0</v>
      </c>
      <c r="L28" s="36">
        <v>8</v>
      </c>
      <c r="M28" s="38">
        <v>0</v>
      </c>
      <c r="N28" s="60"/>
      <c r="O28" s="36">
        <v>0</v>
      </c>
      <c r="P28" s="37">
        <v>1</v>
      </c>
    </row>
    <row r="29" spans="3:27" ht="13.5" customHeight="1">
      <c r="C29" s="2"/>
      <c r="D29" s="25" t="s">
        <v>21</v>
      </c>
      <c r="E29" s="34">
        <v>353</v>
      </c>
      <c r="F29" s="36">
        <v>0</v>
      </c>
      <c r="G29" s="36">
        <v>0</v>
      </c>
      <c r="H29" s="36">
        <v>342</v>
      </c>
      <c r="I29" s="39">
        <v>114</v>
      </c>
      <c r="J29" s="108">
        <v>33.333333333333329</v>
      </c>
      <c r="K29" s="35">
        <v>17</v>
      </c>
      <c r="L29" s="36">
        <v>7</v>
      </c>
      <c r="M29" s="38">
        <v>0</v>
      </c>
      <c r="N29" s="60"/>
      <c r="O29" s="36">
        <v>0</v>
      </c>
      <c r="P29" s="37">
        <v>4</v>
      </c>
    </row>
    <row r="30" spans="3:27" ht="13.5" customHeight="1">
      <c r="C30" s="2"/>
      <c r="D30" s="26" t="s">
        <v>326</v>
      </c>
      <c r="E30" s="40">
        <v>12102</v>
      </c>
      <c r="F30" s="36">
        <v>0</v>
      </c>
      <c r="G30" s="36">
        <v>0</v>
      </c>
      <c r="H30" s="41">
        <v>12088</v>
      </c>
      <c r="I30" s="40">
        <v>5202</v>
      </c>
      <c r="J30" s="108">
        <v>43.033159679153229</v>
      </c>
      <c r="K30" s="41">
        <v>547</v>
      </c>
      <c r="L30" s="41">
        <v>0</v>
      </c>
      <c r="M30" s="41">
        <v>7</v>
      </c>
      <c r="N30" s="60"/>
      <c r="O30" s="68">
        <v>5.7817791360370033E-2</v>
      </c>
      <c r="P30" s="44">
        <v>7</v>
      </c>
    </row>
    <row r="31" spans="3:27" ht="13.5" customHeight="1">
      <c r="C31" s="2"/>
      <c r="D31" s="25" t="s">
        <v>22</v>
      </c>
      <c r="E31" s="34">
        <v>428</v>
      </c>
      <c r="F31" s="36">
        <v>0</v>
      </c>
      <c r="G31" s="36">
        <v>0</v>
      </c>
      <c r="H31" s="36">
        <v>428</v>
      </c>
      <c r="I31" s="39">
        <v>342</v>
      </c>
      <c r="J31" s="108">
        <v>79.90654205607477</v>
      </c>
      <c r="K31" s="35">
        <v>9</v>
      </c>
      <c r="L31" s="36">
        <v>0</v>
      </c>
      <c r="M31" s="36">
        <v>0</v>
      </c>
      <c r="N31" s="60"/>
      <c r="O31" s="36">
        <v>0</v>
      </c>
      <c r="P31" s="37">
        <v>0</v>
      </c>
    </row>
    <row r="32" spans="3:27" ht="13.5" customHeight="1">
      <c r="C32" s="2"/>
      <c r="D32" s="25" t="s">
        <v>13</v>
      </c>
      <c r="E32" s="34">
        <v>90</v>
      </c>
      <c r="F32" s="36">
        <v>0</v>
      </c>
      <c r="G32" s="36">
        <v>0</v>
      </c>
      <c r="H32" s="36">
        <v>89</v>
      </c>
      <c r="I32" s="36">
        <v>6</v>
      </c>
      <c r="J32" s="108">
        <v>6.7415730337078648</v>
      </c>
      <c r="K32" s="36">
        <v>0</v>
      </c>
      <c r="L32" s="36">
        <v>1</v>
      </c>
      <c r="M32" s="36">
        <v>0</v>
      </c>
      <c r="N32" s="60"/>
      <c r="O32" s="36">
        <v>0</v>
      </c>
      <c r="P32" s="37">
        <v>0</v>
      </c>
    </row>
    <row r="33" spans="1:27" ht="13.5" customHeight="1">
      <c r="C33" s="2"/>
      <c r="D33" s="25" t="s">
        <v>23</v>
      </c>
      <c r="E33" s="34">
        <v>15</v>
      </c>
      <c r="F33" s="39">
        <v>0</v>
      </c>
      <c r="G33" s="36">
        <v>0</v>
      </c>
      <c r="H33" s="36">
        <v>15</v>
      </c>
      <c r="I33" s="39">
        <v>13</v>
      </c>
      <c r="J33" s="108">
        <v>86.666666666666671</v>
      </c>
      <c r="K33" s="36">
        <v>0</v>
      </c>
      <c r="L33" s="36">
        <v>0</v>
      </c>
      <c r="M33" s="36">
        <v>0</v>
      </c>
      <c r="N33" s="60"/>
      <c r="O33" s="36">
        <v>0</v>
      </c>
      <c r="P33" s="37">
        <v>0</v>
      </c>
    </row>
    <row r="34" spans="1:27" ht="13.5" customHeight="1">
      <c r="C34" s="2"/>
      <c r="D34" s="25" t="s">
        <v>24</v>
      </c>
      <c r="E34" s="34">
        <v>5525</v>
      </c>
      <c r="F34" s="39">
        <v>0</v>
      </c>
      <c r="G34" s="36">
        <v>0</v>
      </c>
      <c r="H34" s="36">
        <v>5507</v>
      </c>
      <c r="I34" s="39">
        <v>5139</v>
      </c>
      <c r="J34" s="108">
        <v>93.316382128586994</v>
      </c>
      <c r="K34" s="35">
        <v>4</v>
      </c>
      <c r="L34" s="35">
        <v>18</v>
      </c>
      <c r="M34" s="36">
        <v>0</v>
      </c>
      <c r="N34" s="60"/>
      <c r="O34" s="36">
        <v>0</v>
      </c>
      <c r="P34" s="37">
        <v>0</v>
      </c>
    </row>
    <row r="35" spans="1:27" ht="13.5" customHeight="1">
      <c r="C35" s="2"/>
      <c r="D35" s="25" t="s">
        <v>25</v>
      </c>
      <c r="E35" s="34">
        <v>7105</v>
      </c>
      <c r="F35" s="39">
        <v>0</v>
      </c>
      <c r="G35" s="36">
        <v>0</v>
      </c>
      <c r="H35" s="36">
        <v>6871</v>
      </c>
      <c r="I35" s="39">
        <v>4945</v>
      </c>
      <c r="J35" s="108">
        <v>71.979621542940322</v>
      </c>
      <c r="K35" s="35">
        <v>344</v>
      </c>
      <c r="L35" s="34">
        <v>205</v>
      </c>
      <c r="M35" s="36">
        <v>1</v>
      </c>
      <c r="N35" s="60"/>
      <c r="O35" s="68">
        <v>1.4076576576576577E-2</v>
      </c>
      <c r="P35" s="33">
        <v>28</v>
      </c>
    </row>
    <row r="36" spans="1:27" ht="13.5" customHeight="1">
      <c r="C36" s="2"/>
      <c r="D36" s="25" t="s">
        <v>14</v>
      </c>
      <c r="E36" s="34">
        <v>5545</v>
      </c>
      <c r="F36" s="39">
        <v>0</v>
      </c>
      <c r="G36" s="36">
        <v>0</v>
      </c>
      <c r="H36" s="39">
        <v>5098</v>
      </c>
      <c r="I36" s="39">
        <v>3786</v>
      </c>
      <c r="J36" s="108">
        <v>74.278987639788113</v>
      </c>
      <c r="K36" s="35">
        <v>178</v>
      </c>
      <c r="L36" s="35">
        <v>424</v>
      </c>
      <c r="M36" s="35">
        <v>4</v>
      </c>
      <c r="N36" s="60"/>
      <c r="O36" s="68">
        <v>7.2150072150072145E-2</v>
      </c>
      <c r="P36" s="33">
        <v>19</v>
      </c>
    </row>
    <row r="37" spans="1:27" ht="13.5" customHeight="1">
      <c r="C37" s="2"/>
      <c r="D37" s="25"/>
      <c r="E37" s="34"/>
      <c r="F37" s="39"/>
      <c r="G37" s="36"/>
      <c r="H37" s="36"/>
      <c r="I37" s="36"/>
      <c r="J37" s="108"/>
      <c r="K37" s="35"/>
      <c r="L37" s="35"/>
      <c r="M37" s="35"/>
      <c r="N37" s="60"/>
      <c r="O37" s="68"/>
      <c r="P37" s="33"/>
    </row>
    <row r="38" spans="1:27" ht="13.5" customHeight="1">
      <c r="B38" s="232" t="s">
        <v>59</v>
      </c>
      <c r="C38" s="232"/>
      <c r="D38" s="222"/>
      <c r="E38" s="34"/>
      <c r="F38" s="39"/>
      <c r="G38" s="36"/>
      <c r="H38" s="36"/>
      <c r="I38" s="36"/>
      <c r="J38" s="108"/>
      <c r="K38" s="35"/>
      <c r="L38" s="35"/>
      <c r="M38" s="35"/>
      <c r="N38" s="60"/>
      <c r="O38" s="68"/>
      <c r="P38" s="33"/>
    </row>
    <row r="39" spans="1:27" ht="13.5" customHeight="1">
      <c r="A39" s="61"/>
      <c r="B39" s="61"/>
      <c r="C39" s="3"/>
      <c r="D39" s="25" t="s">
        <v>58</v>
      </c>
      <c r="E39" s="34">
        <v>346</v>
      </c>
      <c r="F39" s="39">
        <v>0</v>
      </c>
      <c r="G39" s="36">
        <v>0</v>
      </c>
      <c r="H39" s="36">
        <v>321</v>
      </c>
      <c r="I39" s="36">
        <v>237</v>
      </c>
      <c r="J39" s="108">
        <v>73.831775700934571</v>
      </c>
      <c r="K39" s="35">
        <v>8</v>
      </c>
      <c r="L39" s="35">
        <v>22</v>
      </c>
      <c r="M39" s="35">
        <v>2</v>
      </c>
      <c r="N39" s="60"/>
      <c r="O39" s="68">
        <v>0.57803468208092479</v>
      </c>
      <c r="P39" s="33">
        <v>1</v>
      </c>
    </row>
    <row r="40" spans="1:27" ht="13.5" customHeight="1">
      <c r="A40" s="24"/>
      <c r="B40" s="24"/>
      <c r="C40" s="27" t="s">
        <v>10</v>
      </c>
      <c r="D40" s="66" t="s">
        <v>14</v>
      </c>
      <c r="E40" s="111">
        <v>40</v>
      </c>
      <c r="F40" s="56">
        <v>0</v>
      </c>
      <c r="G40" s="57">
        <v>0</v>
      </c>
      <c r="H40" s="45">
        <v>3</v>
      </c>
      <c r="I40" s="45">
        <v>3</v>
      </c>
      <c r="J40" s="109">
        <v>100</v>
      </c>
      <c r="K40" s="45">
        <v>0</v>
      </c>
      <c r="L40" s="45">
        <v>37</v>
      </c>
      <c r="M40" s="63">
        <v>0</v>
      </c>
      <c r="N40" s="62"/>
      <c r="O40" s="113">
        <v>0</v>
      </c>
      <c r="P40" s="62">
        <v>0</v>
      </c>
    </row>
    <row r="41" spans="1:27" ht="13.5" customHeight="1">
      <c r="C41" s="46" t="s">
        <v>112</v>
      </c>
      <c r="D41" s="4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7" ht="13.5" customHeight="1">
      <c r="C42" s="1" t="s">
        <v>113</v>
      </c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27" ht="13.5" customHeight="1">
      <c r="C43" s="47" t="s">
        <v>114</v>
      </c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27" ht="13.5" customHeight="1">
      <c r="C44" s="46" t="s">
        <v>115</v>
      </c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3.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3" customFormat="1" ht="13.5" customHeight="1"/>
    <row r="47" spans="1:27" s="3" customFormat="1" ht="13.5" customHeight="1" thickBot="1">
      <c r="A47" s="152" t="s">
        <v>327</v>
      </c>
      <c r="B47" s="64"/>
      <c r="C47" s="65"/>
      <c r="M47" s="4"/>
      <c r="O47" s="2"/>
      <c r="P47" s="5" t="s">
        <v>132</v>
      </c>
      <c r="R47" s="152" t="s">
        <v>328</v>
      </c>
      <c r="S47" s="154"/>
      <c r="T47" s="154"/>
      <c r="U47" s="154"/>
      <c r="V47" s="154"/>
      <c r="W47" s="154"/>
      <c r="X47" s="154"/>
      <c r="Y47" s="154"/>
      <c r="Z47" s="254" t="s">
        <v>330</v>
      </c>
      <c r="AA47" s="255"/>
    </row>
    <row r="48" spans="1:27" ht="13.5" customHeight="1" thickTop="1">
      <c r="C48" s="61"/>
      <c r="D48" s="7"/>
      <c r="E48" s="8"/>
      <c r="F48" s="233" t="s">
        <v>133</v>
      </c>
      <c r="G48" s="217"/>
      <c r="H48" s="217"/>
      <c r="I48" s="217"/>
      <c r="J48" s="217"/>
      <c r="K48" s="217"/>
      <c r="L48" s="218"/>
      <c r="M48" s="10"/>
      <c r="N48" s="9"/>
      <c r="O48" s="114"/>
      <c r="P48" s="219" t="s">
        <v>3</v>
      </c>
      <c r="R48" s="243" t="s">
        <v>301</v>
      </c>
      <c r="S48" s="243"/>
      <c r="T48" s="244"/>
      <c r="U48" s="247" t="s">
        <v>208</v>
      </c>
      <c r="V48" s="249" t="s">
        <v>302</v>
      </c>
      <c r="W48" s="250"/>
      <c r="X48" s="251"/>
      <c r="Y48" s="240" t="s">
        <v>218</v>
      </c>
      <c r="Z48" s="252"/>
      <c r="AA48" s="240" t="s">
        <v>219</v>
      </c>
    </row>
    <row r="49" spans="1:27" ht="13.5" customHeight="1">
      <c r="C49" s="11"/>
      <c r="D49" s="12"/>
      <c r="E49" s="13"/>
      <c r="F49" s="226" t="s">
        <v>11</v>
      </c>
      <c r="G49" s="223" t="s">
        <v>32</v>
      </c>
      <c r="H49" s="224"/>
      <c r="I49" s="224"/>
      <c r="J49" s="224"/>
      <c r="K49" s="225"/>
      <c r="L49" s="119"/>
      <c r="M49" s="14"/>
      <c r="N49" s="238" t="s">
        <v>17</v>
      </c>
      <c r="O49" s="239"/>
      <c r="P49" s="220"/>
      <c r="R49" s="245"/>
      <c r="S49" s="245"/>
      <c r="T49" s="246"/>
      <c r="U49" s="248"/>
      <c r="V49" s="158" t="s">
        <v>220</v>
      </c>
      <c r="W49" s="158" t="s">
        <v>221</v>
      </c>
      <c r="X49" s="159" t="s">
        <v>334</v>
      </c>
      <c r="Y49" s="241"/>
      <c r="Z49" s="253"/>
      <c r="AA49" s="241"/>
    </row>
    <row r="50" spans="1:27" ht="13.5" customHeight="1">
      <c r="A50" s="236" t="s">
        <v>119</v>
      </c>
      <c r="B50" s="236"/>
      <c r="C50" s="236"/>
      <c r="D50" s="237"/>
      <c r="E50" s="15" t="s">
        <v>1</v>
      </c>
      <c r="F50" s="227"/>
      <c r="G50" s="226" t="s">
        <v>4</v>
      </c>
      <c r="H50" s="13" t="s">
        <v>12</v>
      </c>
      <c r="I50" s="16" t="s">
        <v>71</v>
      </c>
      <c r="J50" s="17" t="s">
        <v>16</v>
      </c>
      <c r="K50" s="16" t="s">
        <v>72</v>
      </c>
      <c r="L50" s="122" t="s">
        <v>134</v>
      </c>
      <c r="M50" s="126" t="s">
        <v>2</v>
      </c>
      <c r="N50" s="127" t="s">
        <v>0</v>
      </c>
      <c r="O50" s="115"/>
      <c r="P50" s="220"/>
      <c r="R50" s="230" t="s">
        <v>272</v>
      </c>
      <c r="S50" s="230"/>
      <c r="T50" s="231"/>
      <c r="U50" s="160">
        <v>13130</v>
      </c>
      <c r="V50" s="160">
        <v>11134</v>
      </c>
      <c r="W50" s="160">
        <v>1753</v>
      </c>
      <c r="X50" s="160">
        <v>24</v>
      </c>
      <c r="Y50" s="160">
        <v>21</v>
      </c>
      <c r="Z50" s="174" t="s">
        <v>243</v>
      </c>
      <c r="AA50" s="160">
        <v>198</v>
      </c>
    </row>
    <row r="51" spans="1:27" ht="13.5" customHeight="1">
      <c r="C51" s="11"/>
      <c r="D51" s="12"/>
      <c r="E51" s="13"/>
      <c r="F51" s="227"/>
      <c r="G51" s="227"/>
      <c r="H51" s="13"/>
      <c r="I51" s="16" t="s">
        <v>108</v>
      </c>
      <c r="J51" s="18" t="s">
        <v>110</v>
      </c>
      <c r="K51" s="16" t="s">
        <v>5</v>
      </c>
      <c r="L51" s="122" t="s">
        <v>123</v>
      </c>
      <c r="M51" s="14"/>
      <c r="N51" s="127" t="s">
        <v>135</v>
      </c>
      <c r="O51" s="116" t="s">
        <v>136</v>
      </c>
      <c r="P51" s="220"/>
      <c r="R51" s="144"/>
      <c r="S51" s="144"/>
      <c r="T51" s="145"/>
      <c r="U51" s="160"/>
      <c r="V51" s="175" t="s">
        <v>213</v>
      </c>
      <c r="W51" s="179">
        <v>-5</v>
      </c>
      <c r="X51" s="160"/>
      <c r="Y51" s="160"/>
      <c r="Z51" s="174"/>
      <c r="AA51" s="160"/>
    </row>
    <row r="52" spans="1:27" ht="13.5" customHeight="1">
      <c r="C52" s="11"/>
      <c r="D52" s="12"/>
      <c r="E52" s="124" t="s">
        <v>137</v>
      </c>
      <c r="F52" s="227"/>
      <c r="G52" s="227"/>
      <c r="H52" s="124" t="s">
        <v>138</v>
      </c>
      <c r="I52" s="124" t="s">
        <v>139</v>
      </c>
      <c r="J52" s="19" t="s">
        <v>140</v>
      </c>
      <c r="K52" s="16" t="s">
        <v>141</v>
      </c>
      <c r="L52" s="120"/>
      <c r="M52" s="125" t="s">
        <v>142</v>
      </c>
      <c r="N52" s="128" t="s">
        <v>6</v>
      </c>
      <c r="O52" s="117"/>
      <c r="P52" s="220"/>
      <c r="R52" s="154"/>
      <c r="S52" s="230" t="s">
        <v>224</v>
      </c>
      <c r="T52" s="242"/>
      <c r="U52" s="160">
        <v>12246</v>
      </c>
      <c r="V52" s="160">
        <v>11134</v>
      </c>
      <c r="W52" s="160">
        <v>978</v>
      </c>
      <c r="X52" s="160">
        <v>3</v>
      </c>
      <c r="Y52" s="160">
        <v>12</v>
      </c>
      <c r="Z52" s="174" t="s">
        <v>239</v>
      </c>
      <c r="AA52" s="160">
        <v>119</v>
      </c>
    </row>
    <row r="53" spans="1:27" ht="13.5" customHeight="1">
      <c r="A53" s="24"/>
      <c r="B53" s="24"/>
      <c r="C53" s="20"/>
      <c r="D53" s="21"/>
      <c r="F53" s="228"/>
      <c r="G53" s="228"/>
      <c r="H53" s="22"/>
      <c r="J53" s="23" t="s">
        <v>143</v>
      </c>
      <c r="K53" s="22"/>
      <c r="L53" s="121"/>
      <c r="M53" s="22"/>
      <c r="N53" s="24"/>
      <c r="O53" s="118"/>
      <c r="P53" s="20"/>
      <c r="R53" s="154"/>
      <c r="S53" s="154"/>
      <c r="T53" s="144" t="s">
        <v>225</v>
      </c>
      <c r="U53" s="160">
        <v>417</v>
      </c>
      <c r="V53" s="160">
        <v>0</v>
      </c>
      <c r="W53" s="160">
        <v>381</v>
      </c>
      <c r="X53" s="160">
        <v>1</v>
      </c>
      <c r="Y53" s="160">
        <v>4</v>
      </c>
      <c r="Z53" s="174" t="s">
        <v>279</v>
      </c>
      <c r="AA53" s="160">
        <v>31</v>
      </c>
    </row>
    <row r="54" spans="1:27" ht="13.5" customHeight="1">
      <c r="A54" s="229" t="s">
        <v>7</v>
      </c>
      <c r="B54" s="229"/>
      <c r="C54" s="229"/>
      <c r="D54" s="222"/>
      <c r="E54" s="29">
        <v>74181</v>
      </c>
      <c r="F54" s="110">
        <v>13</v>
      </c>
      <c r="G54" s="110">
        <v>99</v>
      </c>
      <c r="H54" s="110">
        <v>72708</v>
      </c>
      <c r="I54" s="112">
        <v>42679</v>
      </c>
      <c r="J54" s="108">
        <v>58.699180282774932</v>
      </c>
      <c r="K54" s="30">
        <v>3431</v>
      </c>
      <c r="L54" s="30">
        <v>1088</v>
      </c>
      <c r="M54" s="30">
        <v>92</v>
      </c>
      <c r="N54" s="60"/>
      <c r="O54" s="67">
        <v>0.12402097572154595</v>
      </c>
      <c r="P54" s="33">
        <v>181</v>
      </c>
      <c r="R54" s="154"/>
      <c r="S54" s="154"/>
      <c r="T54" s="144" t="s">
        <v>226</v>
      </c>
      <c r="U54" s="160">
        <v>10574</v>
      </c>
      <c r="V54" s="160">
        <v>10375</v>
      </c>
      <c r="W54" s="160">
        <v>180</v>
      </c>
      <c r="X54" s="160">
        <v>0</v>
      </c>
      <c r="Y54" s="160">
        <v>1</v>
      </c>
      <c r="Z54" s="174" t="s">
        <v>242</v>
      </c>
      <c r="AA54" s="160">
        <v>18</v>
      </c>
    </row>
    <row r="55" spans="1:27" ht="13.5" customHeight="1">
      <c r="C55" s="25"/>
      <c r="D55" s="13"/>
      <c r="E55" s="34"/>
      <c r="F55" s="36"/>
      <c r="G55" s="36"/>
      <c r="H55" s="36"/>
      <c r="I55" s="39"/>
      <c r="J55" s="108"/>
      <c r="K55" s="35"/>
      <c r="L55" s="35"/>
      <c r="M55" s="35"/>
      <c r="N55" s="60"/>
      <c r="O55" s="68"/>
      <c r="P55" s="33"/>
      <c r="R55" s="154"/>
      <c r="S55" s="154"/>
      <c r="T55" s="144" t="s">
        <v>212</v>
      </c>
      <c r="U55" s="160">
        <v>30</v>
      </c>
      <c r="V55" s="160">
        <v>30</v>
      </c>
      <c r="W55" s="160">
        <v>0</v>
      </c>
      <c r="X55" s="160">
        <v>0</v>
      </c>
      <c r="Y55" s="160">
        <v>0</v>
      </c>
      <c r="Z55" s="174"/>
      <c r="AA55" s="160">
        <v>0</v>
      </c>
    </row>
    <row r="56" spans="1:27" ht="13.5" customHeight="1">
      <c r="B56" s="230" t="s">
        <v>60</v>
      </c>
      <c r="C56" s="230"/>
      <c r="D56" s="231"/>
      <c r="E56" s="34"/>
      <c r="F56" s="36"/>
      <c r="G56" s="36"/>
      <c r="H56" s="36"/>
      <c r="I56" s="39"/>
      <c r="J56" s="108"/>
      <c r="K56" s="35"/>
      <c r="L56" s="35"/>
      <c r="M56" s="35"/>
      <c r="N56" s="42"/>
      <c r="O56" s="68"/>
      <c r="P56" s="33"/>
      <c r="R56" s="154"/>
      <c r="S56" s="154"/>
      <c r="T56" s="144" t="s">
        <v>227</v>
      </c>
      <c r="U56" s="160">
        <v>523</v>
      </c>
      <c r="V56" s="160">
        <v>470</v>
      </c>
      <c r="W56" s="160">
        <v>51</v>
      </c>
      <c r="X56" s="160">
        <v>0</v>
      </c>
      <c r="Y56" s="160">
        <v>1</v>
      </c>
      <c r="Z56" s="174" t="s">
        <v>243</v>
      </c>
      <c r="AA56" s="160">
        <v>1</v>
      </c>
    </row>
    <row r="57" spans="1:27" ht="13.5" customHeight="1">
      <c r="A57" s="2"/>
      <c r="B57" s="2"/>
      <c r="C57" s="229" t="s">
        <v>8</v>
      </c>
      <c r="D57" s="222"/>
      <c r="E57" s="34">
        <v>44997</v>
      </c>
      <c r="F57" s="36">
        <v>13</v>
      </c>
      <c r="G57" s="36">
        <v>99</v>
      </c>
      <c r="H57" s="36">
        <v>44399</v>
      </c>
      <c r="I57" s="39">
        <v>24706</v>
      </c>
      <c r="J57" s="108">
        <v>55.645397418860789</v>
      </c>
      <c r="K57" s="35">
        <v>2490</v>
      </c>
      <c r="L57" s="35">
        <v>297</v>
      </c>
      <c r="M57" s="35">
        <v>75</v>
      </c>
      <c r="N57" s="60"/>
      <c r="O57" s="69">
        <v>0.16667777851856791</v>
      </c>
      <c r="P57" s="37">
        <v>114</v>
      </c>
      <c r="R57" s="154"/>
      <c r="S57" s="154"/>
      <c r="T57" s="144" t="s">
        <v>228</v>
      </c>
      <c r="U57" s="160">
        <v>3</v>
      </c>
      <c r="V57" s="160">
        <v>2</v>
      </c>
      <c r="W57" s="160">
        <v>1</v>
      </c>
      <c r="X57" s="160">
        <v>0</v>
      </c>
      <c r="Y57" s="160">
        <v>0</v>
      </c>
      <c r="Z57" s="174"/>
      <c r="AA57" s="160">
        <v>0</v>
      </c>
    </row>
    <row r="58" spans="1:27" ht="13.5" customHeight="1">
      <c r="C58" s="2"/>
      <c r="D58" s="25" t="s">
        <v>144</v>
      </c>
      <c r="E58" s="34">
        <v>710</v>
      </c>
      <c r="F58" s="36">
        <v>2</v>
      </c>
      <c r="G58" s="36">
        <v>26</v>
      </c>
      <c r="H58" s="36">
        <v>668</v>
      </c>
      <c r="I58" s="39">
        <v>119</v>
      </c>
      <c r="J58" s="108">
        <v>17.814371257485028</v>
      </c>
      <c r="K58" s="35">
        <v>27</v>
      </c>
      <c r="L58" s="36">
        <v>0</v>
      </c>
      <c r="M58" s="36">
        <v>6</v>
      </c>
      <c r="N58" s="60"/>
      <c r="O58" s="70">
        <v>0.84507042253521114</v>
      </c>
      <c r="P58" s="37">
        <v>8</v>
      </c>
      <c r="R58" s="154"/>
      <c r="S58" s="154"/>
      <c r="T58" s="144" t="s">
        <v>229</v>
      </c>
      <c r="U58" s="160">
        <v>213</v>
      </c>
      <c r="V58" s="160">
        <v>0</v>
      </c>
      <c r="W58" s="160">
        <v>148</v>
      </c>
      <c r="X58" s="160">
        <v>0</v>
      </c>
      <c r="Y58" s="160">
        <v>6</v>
      </c>
      <c r="Z58" s="174" t="s">
        <v>280</v>
      </c>
      <c r="AA58" s="160">
        <v>59</v>
      </c>
    </row>
    <row r="59" spans="1:27" ht="13.5" customHeight="1">
      <c r="C59" s="2"/>
      <c r="D59" s="25" t="s">
        <v>145</v>
      </c>
      <c r="E59" s="34">
        <v>1649</v>
      </c>
      <c r="F59" s="36">
        <v>11</v>
      </c>
      <c r="G59" s="36">
        <v>71</v>
      </c>
      <c r="H59" s="36">
        <v>1563</v>
      </c>
      <c r="I59" s="39">
        <v>197</v>
      </c>
      <c r="J59" s="108">
        <v>12.603966730646194</v>
      </c>
      <c r="K59" s="35">
        <v>70</v>
      </c>
      <c r="L59" s="36">
        <v>0</v>
      </c>
      <c r="M59" s="36">
        <v>3</v>
      </c>
      <c r="N59" s="60"/>
      <c r="O59" s="70">
        <v>0.18192844147968465</v>
      </c>
      <c r="P59" s="37">
        <v>1</v>
      </c>
      <c r="R59" s="154"/>
      <c r="S59" s="154"/>
      <c r="T59" s="144" t="s">
        <v>231</v>
      </c>
      <c r="U59" s="160">
        <v>486</v>
      </c>
      <c r="V59" s="160">
        <v>257</v>
      </c>
      <c r="W59" s="160">
        <v>217</v>
      </c>
      <c r="X59" s="160">
        <v>2</v>
      </c>
      <c r="Y59" s="160">
        <v>0</v>
      </c>
      <c r="Z59" s="174"/>
      <c r="AA59" s="160">
        <v>10</v>
      </c>
    </row>
    <row r="60" spans="1:27" ht="13.5" customHeight="1">
      <c r="C60" s="2"/>
      <c r="D60" s="25" t="s">
        <v>146</v>
      </c>
      <c r="E60" s="34">
        <v>5908</v>
      </c>
      <c r="F60" s="36">
        <v>0</v>
      </c>
      <c r="G60" s="36">
        <v>0</v>
      </c>
      <c r="H60" s="36">
        <v>5767</v>
      </c>
      <c r="I60" s="39">
        <v>3132</v>
      </c>
      <c r="J60" s="108">
        <v>54.308999479798857</v>
      </c>
      <c r="K60" s="35">
        <v>432</v>
      </c>
      <c r="L60" s="35">
        <v>119</v>
      </c>
      <c r="M60" s="35">
        <v>9</v>
      </c>
      <c r="N60" s="60"/>
      <c r="O60" s="70">
        <v>0.15233581584292485</v>
      </c>
      <c r="P60" s="37">
        <v>13</v>
      </c>
      <c r="R60" s="154"/>
      <c r="S60" s="230" t="s">
        <v>232</v>
      </c>
      <c r="T60" s="231"/>
      <c r="U60" s="160">
        <v>884</v>
      </c>
      <c r="V60" s="160">
        <v>0</v>
      </c>
      <c r="W60" s="160">
        <v>775</v>
      </c>
      <c r="X60" s="160">
        <v>21</v>
      </c>
      <c r="Y60" s="160">
        <v>9</v>
      </c>
      <c r="Z60" s="174" t="s">
        <v>281</v>
      </c>
      <c r="AA60" s="160">
        <v>79</v>
      </c>
    </row>
    <row r="61" spans="1:27" ht="13.5" customHeight="1">
      <c r="C61" s="2"/>
      <c r="D61" s="25" t="s">
        <v>147</v>
      </c>
      <c r="E61" s="34">
        <v>1970</v>
      </c>
      <c r="F61" s="36">
        <v>0</v>
      </c>
      <c r="G61" s="36">
        <v>0</v>
      </c>
      <c r="H61" s="36">
        <v>1964</v>
      </c>
      <c r="I61" s="39">
        <v>1100</v>
      </c>
      <c r="J61" s="108">
        <v>56.008146639511203</v>
      </c>
      <c r="K61" s="35">
        <v>120</v>
      </c>
      <c r="L61" s="36">
        <v>0</v>
      </c>
      <c r="M61" s="35">
        <v>2</v>
      </c>
      <c r="N61" s="60"/>
      <c r="O61" s="70">
        <v>0.10152284263959391</v>
      </c>
      <c r="P61" s="37">
        <v>4</v>
      </c>
      <c r="R61" s="154"/>
      <c r="S61" s="154"/>
      <c r="T61" s="144" t="s">
        <v>234</v>
      </c>
      <c r="U61" s="160">
        <v>15</v>
      </c>
      <c r="V61" s="160">
        <v>0</v>
      </c>
      <c r="W61" s="160">
        <v>15</v>
      </c>
      <c r="X61" s="160">
        <v>0</v>
      </c>
      <c r="Y61" s="160">
        <v>0</v>
      </c>
      <c r="Z61" s="174"/>
      <c r="AA61" s="160">
        <v>0</v>
      </c>
    </row>
    <row r="62" spans="1:27" ht="13.5" customHeight="1">
      <c r="C62" s="2"/>
      <c r="D62" s="25" t="s">
        <v>148</v>
      </c>
      <c r="E62" s="34">
        <v>12120</v>
      </c>
      <c r="F62" s="36">
        <v>0</v>
      </c>
      <c r="G62" s="36">
        <v>0</v>
      </c>
      <c r="H62" s="36">
        <v>12075</v>
      </c>
      <c r="I62" s="39">
        <v>5071</v>
      </c>
      <c r="J62" s="108">
        <v>41.995859213250519</v>
      </c>
      <c r="K62" s="35">
        <v>741</v>
      </c>
      <c r="L62" s="36">
        <v>27</v>
      </c>
      <c r="M62" s="36">
        <v>3</v>
      </c>
      <c r="N62" s="60"/>
      <c r="O62" s="70">
        <v>2.4752475247524754E-2</v>
      </c>
      <c r="P62" s="37">
        <v>15</v>
      </c>
      <c r="R62" s="154"/>
      <c r="S62" s="154"/>
      <c r="T62" s="144" t="s">
        <v>235</v>
      </c>
      <c r="U62" s="160">
        <v>125</v>
      </c>
      <c r="V62" s="160">
        <v>0</v>
      </c>
      <c r="W62" s="160">
        <v>123</v>
      </c>
      <c r="X62" s="160">
        <v>0</v>
      </c>
      <c r="Y62" s="160">
        <v>0</v>
      </c>
      <c r="Z62" s="174"/>
      <c r="AA62" s="160">
        <v>2</v>
      </c>
    </row>
    <row r="63" spans="1:27" ht="13.5" customHeight="1">
      <c r="C63" s="2"/>
      <c r="D63" s="25" t="s">
        <v>149</v>
      </c>
      <c r="E63" s="34">
        <v>5425</v>
      </c>
      <c r="F63" s="36">
        <v>0</v>
      </c>
      <c r="G63" s="36">
        <v>0</v>
      </c>
      <c r="H63" s="36">
        <v>5407</v>
      </c>
      <c r="I63" s="39">
        <v>2707</v>
      </c>
      <c r="J63" s="108">
        <v>50.064730904383204</v>
      </c>
      <c r="K63" s="35">
        <v>306</v>
      </c>
      <c r="L63" s="36">
        <v>0</v>
      </c>
      <c r="M63" s="36">
        <v>8</v>
      </c>
      <c r="N63" s="60"/>
      <c r="O63" s="70">
        <v>0.14746543778801843</v>
      </c>
      <c r="P63" s="37">
        <v>10</v>
      </c>
      <c r="R63" s="164"/>
      <c r="S63" s="164"/>
      <c r="T63" s="165" t="s">
        <v>236</v>
      </c>
      <c r="U63" s="160">
        <v>430</v>
      </c>
      <c r="V63" s="160">
        <v>0</v>
      </c>
      <c r="W63" s="160">
        <v>379</v>
      </c>
      <c r="X63" s="160">
        <v>2</v>
      </c>
      <c r="Y63" s="160">
        <v>4</v>
      </c>
      <c r="Z63" s="174" t="s">
        <v>246</v>
      </c>
      <c r="AA63" s="160">
        <v>45</v>
      </c>
    </row>
    <row r="64" spans="1:27" ht="13.5" customHeight="1">
      <c r="C64" s="2"/>
      <c r="D64" s="25" t="s">
        <v>15</v>
      </c>
      <c r="E64" s="34">
        <v>2420</v>
      </c>
      <c r="F64" s="36">
        <v>0</v>
      </c>
      <c r="G64" s="36">
        <v>1</v>
      </c>
      <c r="H64" s="36">
        <v>2399</v>
      </c>
      <c r="I64" s="39">
        <v>1374</v>
      </c>
      <c r="J64" s="108">
        <v>57.273864110045857</v>
      </c>
      <c r="K64" s="35">
        <v>187</v>
      </c>
      <c r="L64" s="36">
        <v>5</v>
      </c>
      <c r="M64" s="35">
        <v>9</v>
      </c>
      <c r="N64" s="60"/>
      <c r="O64" s="70">
        <v>0.37190082644628097</v>
      </c>
      <c r="P64" s="37">
        <v>6</v>
      </c>
      <c r="R64" s="166"/>
      <c r="S64" s="166"/>
      <c r="T64" s="157" t="s">
        <v>231</v>
      </c>
      <c r="U64" s="167">
        <v>314</v>
      </c>
      <c r="V64" s="167">
        <v>0</v>
      </c>
      <c r="W64" s="167">
        <v>258</v>
      </c>
      <c r="X64" s="167">
        <v>19</v>
      </c>
      <c r="Y64" s="167">
        <v>5</v>
      </c>
      <c r="Z64" s="180" t="s">
        <v>282</v>
      </c>
      <c r="AA64" s="167">
        <v>32</v>
      </c>
    </row>
    <row r="65" spans="3:27" ht="13.5" customHeight="1">
      <c r="C65" s="2"/>
      <c r="D65" s="25" t="s">
        <v>150</v>
      </c>
      <c r="E65" s="34">
        <v>461</v>
      </c>
      <c r="F65" s="36">
        <v>0</v>
      </c>
      <c r="G65" s="36">
        <v>1</v>
      </c>
      <c r="H65" s="36">
        <v>454</v>
      </c>
      <c r="I65" s="39">
        <v>163</v>
      </c>
      <c r="J65" s="108">
        <v>35.903083700440533</v>
      </c>
      <c r="K65" s="35">
        <v>68</v>
      </c>
      <c r="L65" s="36">
        <v>0</v>
      </c>
      <c r="M65" s="38">
        <v>3</v>
      </c>
      <c r="N65" s="60"/>
      <c r="O65" s="70">
        <v>0.65075921908893708</v>
      </c>
      <c r="P65" s="37">
        <v>3</v>
      </c>
      <c r="R65" s="169" t="s">
        <v>303</v>
      </c>
      <c r="S65" s="169"/>
      <c r="T65" s="154"/>
      <c r="U65" s="154"/>
      <c r="V65" s="154"/>
      <c r="W65" s="154"/>
      <c r="X65" s="154"/>
      <c r="Y65" s="154"/>
      <c r="Z65" s="154"/>
      <c r="AA65" s="154"/>
    </row>
    <row r="66" spans="3:27" ht="13.5" customHeight="1">
      <c r="C66" s="2"/>
      <c r="D66" s="26" t="s">
        <v>151</v>
      </c>
      <c r="E66" s="39">
        <v>192</v>
      </c>
      <c r="F66" s="36">
        <v>0</v>
      </c>
      <c r="G66" s="36">
        <v>0</v>
      </c>
      <c r="H66" s="36">
        <v>192</v>
      </c>
      <c r="I66" s="39">
        <v>174</v>
      </c>
      <c r="J66" s="108">
        <v>90.625</v>
      </c>
      <c r="K66" s="36">
        <v>3</v>
      </c>
      <c r="L66" s="36">
        <v>0</v>
      </c>
      <c r="M66" s="36">
        <v>0</v>
      </c>
      <c r="N66" s="60"/>
      <c r="O66" s="36">
        <v>0</v>
      </c>
      <c r="P66" s="37">
        <v>0</v>
      </c>
      <c r="R66" s="170" t="s">
        <v>331</v>
      </c>
      <c r="S66" s="169"/>
      <c r="T66" s="154"/>
      <c r="U66" s="154"/>
      <c r="V66" s="154"/>
      <c r="W66" s="154"/>
      <c r="X66" s="154"/>
      <c r="Y66" s="154"/>
      <c r="Z66" s="154"/>
      <c r="AA66" s="154"/>
    </row>
    <row r="67" spans="3:27" ht="13.5" customHeight="1">
      <c r="C67" s="2"/>
      <c r="D67" s="26" t="s">
        <v>325</v>
      </c>
      <c r="E67" s="40">
        <v>578</v>
      </c>
      <c r="F67" s="36">
        <v>0</v>
      </c>
      <c r="G67" s="36">
        <v>0</v>
      </c>
      <c r="H67" s="41">
        <v>563</v>
      </c>
      <c r="I67" s="40">
        <v>257</v>
      </c>
      <c r="J67" s="108">
        <v>45.648312611012429</v>
      </c>
      <c r="K67" s="41">
        <v>39</v>
      </c>
      <c r="L67" s="36">
        <v>10</v>
      </c>
      <c r="M67" s="36">
        <v>1</v>
      </c>
      <c r="N67" s="60"/>
      <c r="O67" s="68">
        <v>0.17301038062283738</v>
      </c>
      <c r="P67" s="37">
        <v>4</v>
      </c>
      <c r="R67" s="170" t="s">
        <v>332</v>
      </c>
      <c r="S67" s="169"/>
      <c r="T67" s="154"/>
      <c r="U67" s="154"/>
      <c r="V67" s="154"/>
      <c r="W67" s="154"/>
      <c r="X67" s="154"/>
      <c r="Y67" s="154"/>
      <c r="Z67" s="154"/>
      <c r="AA67" s="154"/>
    </row>
    <row r="68" spans="3:27" ht="13.5" customHeight="1">
      <c r="C68" s="2"/>
      <c r="D68" s="26" t="s">
        <v>56</v>
      </c>
      <c r="E68" s="34">
        <v>7601</v>
      </c>
      <c r="F68" s="36">
        <v>0</v>
      </c>
      <c r="G68" s="36">
        <v>0</v>
      </c>
      <c r="H68" s="36">
        <v>7476</v>
      </c>
      <c r="I68" s="39">
        <v>6447</v>
      </c>
      <c r="J68" s="108">
        <v>86.235955056179776</v>
      </c>
      <c r="K68" s="35">
        <v>181</v>
      </c>
      <c r="L68" s="35">
        <v>68</v>
      </c>
      <c r="M68" s="35">
        <v>24</v>
      </c>
      <c r="N68" s="60"/>
      <c r="O68" s="131">
        <v>0.31574792790422312</v>
      </c>
      <c r="P68" s="37">
        <v>33</v>
      </c>
      <c r="R68" s="170" t="s">
        <v>333</v>
      </c>
      <c r="S68" s="169"/>
      <c r="T68" s="154"/>
      <c r="U68" s="154"/>
      <c r="V68" s="154"/>
      <c r="W68" s="154"/>
      <c r="X68" s="154"/>
      <c r="Y68" s="154"/>
      <c r="Z68" s="154"/>
      <c r="AA68" s="154"/>
    </row>
    <row r="69" spans="3:27" ht="13.5" customHeight="1">
      <c r="C69" s="2"/>
      <c r="D69" s="25" t="s">
        <v>152</v>
      </c>
      <c r="E69" s="34">
        <v>5963</v>
      </c>
      <c r="F69" s="36">
        <v>0</v>
      </c>
      <c r="G69" s="36">
        <v>0</v>
      </c>
      <c r="H69" s="39">
        <v>5871</v>
      </c>
      <c r="I69" s="39">
        <v>3965</v>
      </c>
      <c r="J69" s="108">
        <v>67.535343212399937</v>
      </c>
      <c r="K69" s="34">
        <v>316</v>
      </c>
      <c r="L69" s="34">
        <v>68</v>
      </c>
      <c r="M69" s="34">
        <v>7</v>
      </c>
      <c r="N69" s="60"/>
      <c r="O69" s="70">
        <v>0.11739057521381856</v>
      </c>
      <c r="P69" s="37">
        <v>17</v>
      </c>
      <c r="R69" s="170" t="s">
        <v>307</v>
      </c>
      <c r="S69" s="154"/>
      <c r="T69" s="154"/>
      <c r="U69" s="154"/>
      <c r="V69" s="154"/>
      <c r="W69" s="154"/>
      <c r="X69" s="154"/>
      <c r="Y69" s="154"/>
      <c r="Z69" s="154"/>
      <c r="AA69" s="154"/>
    </row>
    <row r="70" spans="3:27" ht="13.5" customHeight="1">
      <c r="C70" s="2"/>
      <c r="D70" s="25"/>
      <c r="E70" s="34"/>
      <c r="F70" s="36"/>
      <c r="G70" s="36"/>
      <c r="H70" s="36"/>
      <c r="I70" s="39"/>
      <c r="J70" s="108"/>
      <c r="K70" s="35"/>
      <c r="L70" s="35"/>
      <c r="M70" s="35"/>
      <c r="N70" s="42"/>
      <c r="O70" s="68"/>
      <c r="P70" s="33"/>
      <c r="R70" s="170" t="s">
        <v>308</v>
      </c>
      <c r="S70" s="154"/>
      <c r="T70" s="154"/>
      <c r="U70" s="154"/>
      <c r="V70" s="154"/>
      <c r="W70" s="154"/>
      <c r="X70" s="154"/>
      <c r="Y70" s="154"/>
      <c r="Z70" s="154"/>
      <c r="AA70" s="154"/>
    </row>
    <row r="71" spans="3:27" ht="13.5" customHeight="1">
      <c r="C71" s="229" t="s">
        <v>9</v>
      </c>
      <c r="D71" s="222"/>
      <c r="E71" s="34">
        <v>28746</v>
      </c>
      <c r="F71" s="36">
        <v>0</v>
      </c>
      <c r="G71" s="36">
        <v>0</v>
      </c>
      <c r="H71" s="36">
        <v>27940</v>
      </c>
      <c r="I71" s="39">
        <v>17701</v>
      </c>
      <c r="J71" s="108">
        <v>63.353614889047961</v>
      </c>
      <c r="K71" s="35">
        <v>925</v>
      </c>
      <c r="L71" s="35">
        <v>723</v>
      </c>
      <c r="M71" s="35">
        <v>17</v>
      </c>
      <c r="N71" s="60"/>
      <c r="O71" s="68">
        <v>5.913866277047241E-2</v>
      </c>
      <c r="P71" s="33">
        <v>66</v>
      </c>
    </row>
    <row r="72" spans="3:27" ht="13.5" customHeight="1">
      <c r="C72" s="2"/>
      <c r="D72" s="25" t="s">
        <v>153</v>
      </c>
      <c r="E72" s="34">
        <v>67</v>
      </c>
      <c r="F72" s="36">
        <v>0</v>
      </c>
      <c r="G72" s="36">
        <v>0</v>
      </c>
      <c r="H72" s="36">
        <v>66</v>
      </c>
      <c r="I72" s="39">
        <v>66</v>
      </c>
      <c r="J72" s="108">
        <v>100</v>
      </c>
      <c r="K72" s="35">
        <v>1</v>
      </c>
      <c r="L72" s="36">
        <v>1</v>
      </c>
      <c r="M72" s="38">
        <v>0</v>
      </c>
      <c r="N72" s="60"/>
      <c r="O72" s="36">
        <v>0</v>
      </c>
      <c r="P72" s="37">
        <v>0</v>
      </c>
    </row>
    <row r="73" spans="3:27" ht="13.5" customHeight="1">
      <c r="C73" s="2"/>
      <c r="D73" s="25" t="s">
        <v>154</v>
      </c>
      <c r="E73" s="34">
        <v>346</v>
      </c>
      <c r="F73" s="36">
        <v>0</v>
      </c>
      <c r="G73" s="36">
        <v>0</v>
      </c>
      <c r="H73" s="36">
        <v>321</v>
      </c>
      <c r="I73" s="39">
        <v>98</v>
      </c>
      <c r="J73" s="108">
        <v>30.529595015576323</v>
      </c>
      <c r="K73" s="35">
        <v>17</v>
      </c>
      <c r="L73" s="36">
        <v>24</v>
      </c>
      <c r="M73" s="38">
        <v>0</v>
      </c>
      <c r="N73" s="60"/>
      <c r="O73" s="36">
        <v>0</v>
      </c>
      <c r="P73" s="37">
        <v>1</v>
      </c>
    </row>
    <row r="74" spans="3:27" ht="13.5" customHeight="1">
      <c r="C74" s="2"/>
      <c r="D74" s="26" t="s">
        <v>350</v>
      </c>
      <c r="E74" s="40">
        <v>11317</v>
      </c>
      <c r="F74" s="36">
        <v>0</v>
      </c>
      <c r="G74" s="36">
        <v>0</v>
      </c>
      <c r="H74" s="41">
        <v>11303</v>
      </c>
      <c r="I74" s="40">
        <v>4923</v>
      </c>
      <c r="J74" s="108">
        <v>43.554808457931522</v>
      </c>
      <c r="K74" s="41">
        <v>436</v>
      </c>
      <c r="L74" s="41">
        <v>0</v>
      </c>
      <c r="M74" s="41">
        <v>5</v>
      </c>
      <c r="N74" s="60"/>
      <c r="O74" s="68">
        <v>4.4181320137845717E-2</v>
      </c>
      <c r="P74" s="44">
        <v>9</v>
      </c>
    </row>
    <row r="75" spans="3:27" ht="13.5" customHeight="1">
      <c r="C75" s="2"/>
      <c r="D75" s="25" t="s">
        <v>155</v>
      </c>
      <c r="E75" s="34">
        <v>436</v>
      </c>
      <c r="F75" s="36">
        <v>0</v>
      </c>
      <c r="G75" s="36">
        <v>0</v>
      </c>
      <c r="H75" s="36">
        <v>436</v>
      </c>
      <c r="I75" s="39">
        <v>344</v>
      </c>
      <c r="J75" s="108">
        <v>78.899082568807344</v>
      </c>
      <c r="K75" s="35">
        <v>12</v>
      </c>
      <c r="L75" s="36">
        <v>0</v>
      </c>
      <c r="M75" s="36">
        <v>0</v>
      </c>
      <c r="N75" s="60"/>
      <c r="O75" s="36">
        <v>0</v>
      </c>
      <c r="P75" s="37">
        <v>0</v>
      </c>
    </row>
    <row r="76" spans="3:27" ht="13.5" customHeight="1">
      <c r="C76" s="2"/>
      <c r="D76" s="25" t="s">
        <v>13</v>
      </c>
      <c r="E76" s="34">
        <v>131</v>
      </c>
      <c r="F76" s="36">
        <v>0</v>
      </c>
      <c r="G76" s="36">
        <v>0</v>
      </c>
      <c r="H76" s="36">
        <v>131</v>
      </c>
      <c r="I76" s="36">
        <v>12</v>
      </c>
      <c r="J76" s="108">
        <v>9.1603053435114496</v>
      </c>
      <c r="K76" s="36">
        <v>6</v>
      </c>
      <c r="L76" s="36">
        <v>0</v>
      </c>
      <c r="M76" s="36">
        <v>0</v>
      </c>
      <c r="N76" s="60"/>
      <c r="O76" s="36">
        <v>0</v>
      </c>
      <c r="P76" s="37">
        <v>0</v>
      </c>
    </row>
    <row r="77" spans="3:27" ht="13.5" customHeight="1">
      <c r="C77" s="2"/>
      <c r="D77" s="25" t="s">
        <v>156</v>
      </c>
      <c r="E77" s="34">
        <v>5</v>
      </c>
      <c r="F77" s="39">
        <v>0</v>
      </c>
      <c r="G77" s="36">
        <v>0</v>
      </c>
      <c r="H77" s="36">
        <v>5</v>
      </c>
      <c r="I77" s="39">
        <v>3</v>
      </c>
      <c r="J77" s="108">
        <v>60</v>
      </c>
      <c r="K77" s="36">
        <v>0</v>
      </c>
      <c r="L77" s="36">
        <v>0</v>
      </c>
      <c r="M77" s="36">
        <v>0</v>
      </c>
      <c r="N77" s="60"/>
      <c r="O77" s="36">
        <v>0</v>
      </c>
      <c r="P77" s="37">
        <v>0</v>
      </c>
    </row>
    <row r="78" spans="3:27" ht="13.5" customHeight="1">
      <c r="C78" s="2"/>
      <c r="D78" s="25" t="s">
        <v>157</v>
      </c>
      <c r="E78" s="34">
        <v>4016</v>
      </c>
      <c r="F78" s="39">
        <v>0</v>
      </c>
      <c r="G78" s="36">
        <v>0</v>
      </c>
      <c r="H78" s="36">
        <v>3993</v>
      </c>
      <c r="I78" s="39">
        <v>3631</v>
      </c>
      <c r="J78" s="108">
        <v>90.934134735787637</v>
      </c>
      <c r="K78" s="35">
        <v>3</v>
      </c>
      <c r="L78" s="35">
        <v>22</v>
      </c>
      <c r="M78" s="36">
        <v>0</v>
      </c>
      <c r="N78" s="60"/>
      <c r="O78" s="36">
        <v>0</v>
      </c>
      <c r="P78" s="37">
        <v>1</v>
      </c>
    </row>
    <row r="79" spans="3:27" ht="13.5" customHeight="1">
      <c r="C79" s="2"/>
      <c r="D79" s="25" t="s">
        <v>48</v>
      </c>
      <c r="E79" s="34">
        <v>6604</v>
      </c>
      <c r="F79" s="39">
        <v>0</v>
      </c>
      <c r="G79" s="36">
        <v>0</v>
      </c>
      <c r="H79" s="36">
        <v>6362</v>
      </c>
      <c r="I79" s="39">
        <v>4573</v>
      </c>
      <c r="J79" s="108">
        <v>71.879911977365609</v>
      </c>
      <c r="K79" s="35">
        <v>262</v>
      </c>
      <c r="L79" s="34">
        <v>213</v>
      </c>
      <c r="M79" s="36">
        <v>1</v>
      </c>
      <c r="N79" s="60"/>
      <c r="O79" s="108">
        <v>1.5142337976983646E-2</v>
      </c>
      <c r="P79" s="33">
        <v>28</v>
      </c>
    </row>
    <row r="80" spans="3:27" ht="13.5" customHeight="1">
      <c r="C80" s="2"/>
      <c r="D80" s="25" t="s">
        <v>128</v>
      </c>
      <c r="E80" s="34">
        <v>5824</v>
      </c>
      <c r="F80" s="39">
        <v>0</v>
      </c>
      <c r="G80" s="36">
        <v>0</v>
      </c>
      <c r="H80" s="39">
        <v>5323</v>
      </c>
      <c r="I80" s="39">
        <v>4051</v>
      </c>
      <c r="J80" s="108">
        <v>76.103700920533541</v>
      </c>
      <c r="K80" s="35">
        <v>188</v>
      </c>
      <c r="L80" s="35">
        <v>463</v>
      </c>
      <c r="M80" s="35">
        <v>11</v>
      </c>
      <c r="N80" s="60"/>
      <c r="O80" s="68">
        <v>0.18887362637362637</v>
      </c>
      <c r="P80" s="33">
        <v>27</v>
      </c>
    </row>
    <row r="81" spans="1:27" ht="13.5" customHeight="1">
      <c r="C81" s="2"/>
      <c r="D81" s="25"/>
      <c r="E81" s="34"/>
      <c r="F81" s="39"/>
      <c r="G81" s="36"/>
      <c r="H81" s="36"/>
      <c r="I81" s="36"/>
      <c r="J81" s="108"/>
      <c r="K81" s="35"/>
      <c r="L81" s="35"/>
      <c r="M81" s="35"/>
      <c r="N81" s="60"/>
      <c r="O81" s="68"/>
      <c r="P81" s="33"/>
    </row>
    <row r="82" spans="1:27" ht="13.5" customHeight="1">
      <c r="B82" s="232" t="s">
        <v>59</v>
      </c>
      <c r="C82" s="232"/>
      <c r="D82" s="222"/>
      <c r="E82" s="34"/>
      <c r="F82" s="39"/>
      <c r="G82" s="36"/>
      <c r="H82" s="36"/>
      <c r="I82" s="36"/>
      <c r="J82" s="108"/>
      <c r="K82" s="35"/>
      <c r="L82" s="35"/>
      <c r="M82" s="35"/>
      <c r="N82" s="60"/>
      <c r="O82" s="68"/>
      <c r="P82" s="33"/>
    </row>
    <row r="83" spans="1:27" ht="13.5" customHeight="1">
      <c r="A83" s="61"/>
      <c r="B83" s="61"/>
      <c r="C83" s="3"/>
      <c r="D83" s="25" t="s">
        <v>58</v>
      </c>
      <c r="E83" s="34">
        <v>386</v>
      </c>
      <c r="F83" s="39">
        <v>0</v>
      </c>
      <c r="G83" s="36">
        <v>0</v>
      </c>
      <c r="H83" s="36">
        <v>364</v>
      </c>
      <c r="I83" s="36">
        <v>269</v>
      </c>
      <c r="J83" s="108">
        <v>73.901098901098905</v>
      </c>
      <c r="K83" s="35">
        <v>16</v>
      </c>
      <c r="L83" s="35">
        <v>21</v>
      </c>
      <c r="M83" s="35">
        <v>0</v>
      </c>
      <c r="N83" s="60"/>
      <c r="O83" s="36">
        <v>0</v>
      </c>
      <c r="P83" s="33">
        <v>1</v>
      </c>
    </row>
    <row r="84" spans="1:27" ht="13.5" customHeight="1">
      <c r="A84" s="24"/>
      <c r="B84" s="24"/>
      <c r="C84" s="27" t="s">
        <v>10</v>
      </c>
      <c r="D84" s="66" t="s">
        <v>128</v>
      </c>
      <c r="E84" s="111">
        <v>52</v>
      </c>
      <c r="F84" s="56">
        <v>0</v>
      </c>
      <c r="G84" s="57">
        <v>0</v>
      </c>
      <c r="H84" s="45">
        <v>5</v>
      </c>
      <c r="I84" s="45">
        <v>3</v>
      </c>
      <c r="J84" s="109">
        <v>60</v>
      </c>
      <c r="K84" s="45">
        <v>0</v>
      </c>
      <c r="L84" s="45">
        <v>47</v>
      </c>
      <c r="M84" s="63">
        <v>0</v>
      </c>
      <c r="N84" s="62"/>
      <c r="O84" s="113">
        <v>0</v>
      </c>
      <c r="P84" s="62">
        <v>0</v>
      </c>
    </row>
    <row r="85" spans="1:27" ht="13.5" customHeight="1">
      <c r="C85" s="46" t="s">
        <v>158</v>
      </c>
      <c r="D85" s="4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27" ht="13.5" customHeight="1">
      <c r="C86" s="1" t="s">
        <v>113</v>
      </c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27" ht="13.5" customHeight="1">
      <c r="C87" s="47" t="s">
        <v>114</v>
      </c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27" ht="13.5" customHeight="1">
      <c r="C88" s="46" t="s">
        <v>115</v>
      </c>
      <c r="D88" s="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</row>
    <row r="89" spans="1:27" ht="13.5" customHeight="1"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7" ht="13.5" customHeight="1"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7" ht="13.5" customHeight="1" thickBot="1">
      <c r="A91" s="152" t="s">
        <v>327</v>
      </c>
      <c r="B91" s="64"/>
      <c r="C91" s="65"/>
      <c r="D91" s="3"/>
      <c r="E91" s="3"/>
      <c r="F91" s="3"/>
      <c r="G91" s="3"/>
      <c r="H91" s="3"/>
      <c r="I91" s="3"/>
      <c r="J91" s="3"/>
      <c r="K91" s="3"/>
      <c r="L91" s="3"/>
      <c r="N91" s="3"/>
      <c r="O91" s="2"/>
      <c r="P91" s="5" t="s">
        <v>159</v>
      </c>
      <c r="R91" s="152" t="s">
        <v>328</v>
      </c>
      <c r="S91" s="154"/>
      <c r="T91" s="154"/>
      <c r="U91" s="154"/>
      <c r="V91" s="154"/>
      <c r="W91" s="154"/>
      <c r="X91" s="154"/>
      <c r="Y91" s="154"/>
      <c r="Z91" s="154"/>
      <c r="AA91" s="153" t="s">
        <v>335</v>
      </c>
    </row>
    <row r="92" spans="1:27" ht="13.5" customHeight="1" thickTop="1">
      <c r="C92" s="61"/>
      <c r="D92" s="7"/>
      <c r="E92" s="8"/>
      <c r="F92" s="233" t="s">
        <v>160</v>
      </c>
      <c r="G92" s="217"/>
      <c r="H92" s="217"/>
      <c r="I92" s="217"/>
      <c r="J92" s="217"/>
      <c r="K92" s="217"/>
      <c r="L92" s="218"/>
      <c r="M92" s="10"/>
      <c r="N92" s="9"/>
      <c r="O92" s="114"/>
      <c r="P92" s="219" t="s">
        <v>3</v>
      </c>
      <c r="R92" s="243" t="s">
        <v>301</v>
      </c>
      <c r="S92" s="243"/>
      <c r="T92" s="244"/>
      <c r="U92" s="247" t="s">
        <v>208</v>
      </c>
      <c r="V92" s="249" t="s">
        <v>302</v>
      </c>
      <c r="W92" s="250"/>
      <c r="X92" s="251"/>
      <c r="Y92" s="240" t="s">
        <v>218</v>
      </c>
      <c r="Z92" s="252"/>
      <c r="AA92" s="240" t="s">
        <v>219</v>
      </c>
    </row>
    <row r="93" spans="1:27" ht="13.5" customHeight="1">
      <c r="C93" s="11"/>
      <c r="D93" s="12"/>
      <c r="E93" s="13"/>
      <c r="F93" s="226" t="s">
        <v>11</v>
      </c>
      <c r="G93" s="223" t="s">
        <v>32</v>
      </c>
      <c r="H93" s="224"/>
      <c r="I93" s="224"/>
      <c r="J93" s="224"/>
      <c r="K93" s="225"/>
      <c r="L93" s="119"/>
      <c r="M93" s="14"/>
      <c r="N93" s="238" t="s">
        <v>17</v>
      </c>
      <c r="O93" s="239"/>
      <c r="P93" s="220"/>
      <c r="R93" s="245"/>
      <c r="S93" s="245"/>
      <c r="T93" s="246"/>
      <c r="U93" s="248"/>
      <c r="V93" s="158" t="s">
        <v>220</v>
      </c>
      <c r="W93" s="158" t="s">
        <v>221</v>
      </c>
      <c r="X93" s="159" t="s">
        <v>337</v>
      </c>
      <c r="Y93" s="241"/>
      <c r="Z93" s="253"/>
      <c r="AA93" s="241"/>
    </row>
    <row r="94" spans="1:27" ht="13.5" customHeight="1">
      <c r="A94" s="236" t="s">
        <v>119</v>
      </c>
      <c r="B94" s="236"/>
      <c r="C94" s="236"/>
      <c r="D94" s="237"/>
      <c r="E94" s="15" t="s">
        <v>1</v>
      </c>
      <c r="F94" s="227"/>
      <c r="G94" s="226" t="s">
        <v>4</v>
      </c>
      <c r="H94" s="13" t="s">
        <v>12</v>
      </c>
      <c r="I94" s="16" t="s">
        <v>71</v>
      </c>
      <c r="J94" s="17" t="s">
        <v>16</v>
      </c>
      <c r="K94" s="16" t="s">
        <v>72</v>
      </c>
      <c r="L94" s="122" t="s">
        <v>134</v>
      </c>
      <c r="M94" s="126" t="s">
        <v>2</v>
      </c>
      <c r="N94" s="127" t="s">
        <v>0</v>
      </c>
      <c r="O94" s="115"/>
      <c r="P94" s="220"/>
      <c r="R94" s="230" t="s">
        <v>272</v>
      </c>
      <c r="S94" s="230"/>
      <c r="T94" s="231"/>
      <c r="U94" s="160">
        <v>11028</v>
      </c>
      <c r="V94" s="160">
        <v>9037</v>
      </c>
      <c r="W94" s="160">
        <v>1727</v>
      </c>
      <c r="X94" s="160">
        <v>17</v>
      </c>
      <c r="Y94" s="160">
        <v>38</v>
      </c>
      <c r="Z94" s="174" t="s">
        <v>283</v>
      </c>
      <c r="AA94" s="160">
        <v>209</v>
      </c>
    </row>
    <row r="95" spans="1:27" ht="13.5" customHeight="1">
      <c r="C95" s="11"/>
      <c r="D95" s="12"/>
      <c r="E95" s="13"/>
      <c r="F95" s="227"/>
      <c r="G95" s="227"/>
      <c r="H95" s="13"/>
      <c r="I95" s="16" t="s">
        <v>108</v>
      </c>
      <c r="J95" s="18" t="s">
        <v>110</v>
      </c>
      <c r="K95" s="16" t="s">
        <v>5</v>
      </c>
      <c r="L95" s="122" t="s">
        <v>123</v>
      </c>
      <c r="M95" s="14"/>
      <c r="N95" s="127" t="s">
        <v>135</v>
      </c>
      <c r="O95" s="116" t="s">
        <v>136</v>
      </c>
      <c r="P95" s="220"/>
      <c r="R95" s="144"/>
      <c r="S95" s="144"/>
      <c r="T95" s="145"/>
      <c r="U95" s="160"/>
      <c r="V95" s="175" t="s">
        <v>284</v>
      </c>
      <c r="W95" s="179">
        <v>-3</v>
      </c>
      <c r="X95" s="160"/>
      <c r="Y95" s="160"/>
      <c r="Z95" s="174"/>
      <c r="AA95" s="160"/>
    </row>
    <row r="96" spans="1:27" ht="13.5" customHeight="1">
      <c r="C96" s="11"/>
      <c r="D96" s="12"/>
      <c r="E96" s="124" t="s">
        <v>137</v>
      </c>
      <c r="F96" s="227"/>
      <c r="G96" s="227"/>
      <c r="H96" s="124" t="s">
        <v>138</v>
      </c>
      <c r="I96" s="124" t="s">
        <v>139</v>
      </c>
      <c r="J96" s="19" t="s">
        <v>140</v>
      </c>
      <c r="K96" s="16" t="s">
        <v>141</v>
      </c>
      <c r="L96" s="120"/>
      <c r="M96" s="125" t="s">
        <v>142</v>
      </c>
      <c r="N96" s="128" t="s">
        <v>6</v>
      </c>
      <c r="O96" s="117"/>
      <c r="P96" s="220"/>
      <c r="R96" s="154"/>
      <c r="S96" s="230" t="s">
        <v>224</v>
      </c>
      <c r="T96" s="242"/>
      <c r="U96" s="160">
        <v>10265</v>
      </c>
      <c r="V96" s="160">
        <v>9037</v>
      </c>
      <c r="W96" s="160">
        <v>1088</v>
      </c>
      <c r="X96" s="160">
        <v>0</v>
      </c>
      <c r="Y96" s="160">
        <v>12</v>
      </c>
      <c r="Z96" s="174" t="s">
        <v>239</v>
      </c>
      <c r="AA96" s="160">
        <v>128</v>
      </c>
    </row>
    <row r="97" spans="1:27" ht="13.5" customHeight="1">
      <c r="A97" s="24"/>
      <c r="B97" s="24"/>
      <c r="C97" s="20"/>
      <c r="D97" s="21"/>
      <c r="F97" s="228"/>
      <c r="G97" s="228"/>
      <c r="H97" s="22"/>
      <c r="J97" s="23" t="s">
        <v>143</v>
      </c>
      <c r="K97" s="22"/>
      <c r="L97" s="121"/>
      <c r="M97" s="22"/>
      <c r="N97" s="24"/>
      <c r="O97" s="118"/>
      <c r="P97" s="20"/>
      <c r="R97" s="154"/>
      <c r="S97" s="154"/>
      <c r="T97" s="144" t="s">
        <v>225</v>
      </c>
      <c r="U97" s="160">
        <v>343</v>
      </c>
      <c r="V97" s="160">
        <v>0</v>
      </c>
      <c r="W97" s="160">
        <v>309</v>
      </c>
      <c r="X97" s="160">
        <v>0</v>
      </c>
      <c r="Y97" s="160">
        <v>2</v>
      </c>
      <c r="Z97" s="174" t="s">
        <v>285</v>
      </c>
      <c r="AA97" s="160">
        <v>32</v>
      </c>
    </row>
    <row r="98" spans="1:27" ht="13.5" customHeight="1">
      <c r="A98" s="229" t="s">
        <v>7</v>
      </c>
      <c r="B98" s="229"/>
      <c r="C98" s="229"/>
      <c r="D98" s="222"/>
      <c r="E98" s="29">
        <v>69763</v>
      </c>
      <c r="F98" s="110">
        <v>14</v>
      </c>
      <c r="G98" s="110">
        <v>74</v>
      </c>
      <c r="H98" s="110">
        <v>68336</v>
      </c>
      <c r="I98" s="112">
        <v>40395</v>
      </c>
      <c r="J98" s="108">
        <v>59.112327323811755</v>
      </c>
      <c r="K98" s="30">
        <v>3180</v>
      </c>
      <c r="L98" s="30">
        <v>1086</v>
      </c>
      <c r="M98" s="30">
        <v>99</v>
      </c>
      <c r="N98" s="60"/>
      <c r="O98" s="67">
        <v>0.14190903487522039</v>
      </c>
      <c r="P98" s="33">
        <v>154</v>
      </c>
      <c r="R98" s="154"/>
      <c r="S98" s="154"/>
      <c r="T98" s="144" t="s">
        <v>226</v>
      </c>
      <c r="U98" s="160">
        <v>8929</v>
      </c>
      <c r="V98" s="160">
        <v>8493</v>
      </c>
      <c r="W98" s="160">
        <v>412</v>
      </c>
      <c r="X98" s="160">
        <v>0</v>
      </c>
      <c r="Y98" s="160">
        <v>0</v>
      </c>
      <c r="Z98" s="174"/>
      <c r="AA98" s="160">
        <v>24</v>
      </c>
    </row>
    <row r="99" spans="1:27" ht="13.5" customHeight="1">
      <c r="C99" s="25"/>
      <c r="D99" s="13"/>
      <c r="E99" s="34"/>
      <c r="F99" s="36"/>
      <c r="G99" s="36"/>
      <c r="H99" s="36"/>
      <c r="I99" s="39"/>
      <c r="J99" s="108"/>
      <c r="K99" s="35"/>
      <c r="L99" s="35"/>
      <c r="M99" s="35"/>
      <c r="N99" s="60"/>
      <c r="O99" s="68"/>
      <c r="P99" s="33"/>
      <c r="R99" s="154"/>
      <c r="S99" s="154"/>
      <c r="T99" s="144" t="s">
        <v>212</v>
      </c>
      <c r="U99" s="160">
        <v>18</v>
      </c>
      <c r="V99" s="160">
        <v>18</v>
      </c>
      <c r="W99" s="160">
        <v>0</v>
      </c>
      <c r="X99" s="160">
        <v>0</v>
      </c>
      <c r="Y99" s="160">
        <v>0</v>
      </c>
      <c r="Z99" s="174"/>
      <c r="AA99" s="160">
        <v>0</v>
      </c>
    </row>
    <row r="100" spans="1:27" ht="13.5" customHeight="1">
      <c r="B100" s="230" t="s">
        <v>60</v>
      </c>
      <c r="C100" s="230"/>
      <c r="D100" s="231"/>
      <c r="E100" s="34"/>
      <c r="F100" s="36"/>
      <c r="G100" s="36"/>
      <c r="H100" s="36"/>
      <c r="I100" s="39"/>
      <c r="J100" s="108"/>
      <c r="K100" s="35"/>
      <c r="L100" s="35"/>
      <c r="M100" s="35"/>
      <c r="N100" s="42"/>
      <c r="O100" s="68"/>
      <c r="P100" s="33"/>
      <c r="R100" s="154"/>
      <c r="S100" s="154"/>
      <c r="T100" s="144" t="s">
        <v>227</v>
      </c>
      <c r="U100" s="160">
        <v>350</v>
      </c>
      <c r="V100" s="160">
        <v>297</v>
      </c>
      <c r="W100" s="160">
        <v>51</v>
      </c>
      <c r="X100" s="160">
        <v>0</v>
      </c>
      <c r="Y100" s="160">
        <v>0</v>
      </c>
      <c r="Z100" s="174"/>
      <c r="AA100" s="160">
        <v>2</v>
      </c>
    </row>
    <row r="101" spans="1:27" ht="13.5" customHeight="1">
      <c r="A101" s="2"/>
      <c r="B101" s="2"/>
      <c r="C101" s="229" t="s">
        <v>8</v>
      </c>
      <c r="D101" s="222"/>
      <c r="E101" s="34">
        <v>42525</v>
      </c>
      <c r="F101" s="36">
        <v>14</v>
      </c>
      <c r="G101" s="36">
        <v>71</v>
      </c>
      <c r="H101" s="36">
        <v>41917</v>
      </c>
      <c r="I101" s="39">
        <v>23716</v>
      </c>
      <c r="J101" s="108">
        <v>56.578476513109244</v>
      </c>
      <c r="K101" s="35">
        <v>2322</v>
      </c>
      <c r="L101" s="35">
        <v>350</v>
      </c>
      <c r="M101" s="35">
        <v>72</v>
      </c>
      <c r="N101" s="60"/>
      <c r="O101" s="69">
        <v>0.16931216931216933</v>
      </c>
      <c r="P101" s="37">
        <v>101</v>
      </c>
      <c r="R101" s="154"/>
      <c r="S101" s="154"/>
      <c r="T101" s="144" t="s">
        <v>228</v>
      </c>
      <c r="U101" s="160">
        <v>3</v>
      </c>
      <c r="V101" s="160">
        <v>0</v>
      </c>
      <c r="W101" s="160">
        <v>2</v>
      </c>
      <c r="X101" s="160">
        <v>0</v>
      </c>
      <c r="Y101" s="160">
        <v>0</v>
      </c>
      <c r="Z101" s="174"/>
      <c r="AA101" s="160">
        <v>1</v>
      </c>
    </row>
    <row r="102" spans="1:27" ht="13.5" customHeight="1">
      <c r="C102" s="2"/>
      <c r="D102" s="25" t="s">
        <v>144</v>
      </c>
      <c r="E102" s="34">
        <v>619</v>
      </c>
      <c r="F102" s="36">
        <v>10</v>
      </c>
      <c r="G102" s="36">
        <v>21</v>
      </c>
      <c r="H102" s="36">
        <v>578</v>
      </c>
      <c r="I102" s="39">
        <v>109</v>
      </c>
      <c r="J102" s="108">
        <v>18.858131487889274</v>
      </c>
      <c r="K102" s="35">
        <v>23</v>
      </c>
      <c r="L102" s="36">
        <v>0</v>
      </c>
      <c r="M102" s="36">
        <v>5</v>
      </c>
      <c r="N102" s="60"/>
      <c r="O102" s="70">
        <v>0.80775444264943452</v>
      </c>
      <c r="P102" s="37">
        <v>5</v>
      </c>
      <c r="R102" s="154"/>
      <c r="S102" s="154"/>
      <c r="T102" s="144" t="s">
        <v>229</v>
      </c>
      <c r="U102" s="160">
        <v>195</v>
      </c>
      <c r="V102" s="160">
        <v>0</v>
      </c>
      <c r="W102" s="160">
        <v>129</v>
      </c>
      <c r="X102" s="160">
        <v>0</v>
      </c>
      <c r="Y102" s="160">
        <v>7</v>
      </c>
      <c r="Z102" s="174" t="s">
        <v>286</v>
      </c>
      <c r="AA102" s="160">
        <v>59</v>
      </c>
    </row>
    <row r="103" spans="1:27" ht="13.5" customHeight="1">
      <c r="C103" s="2"/>
      <c r="D103" s="25" t="s">
        <v>145</v>
      </c>
      <c r="E103" s="34">
        <v>1404</v>
      </c>
      <c r="F103" s="36">
        <v>4</v>
      </c>
      <c r="G103" s="36">
        <v>44</v>
      </c>
      <c r="H103" s="36">
        <v>1353</v>
      </c>
      <c r="I103" s="39">
        <v>185</v>
      </c>
      <c r="J103" s="108">
        <v>13.673318551367331</v>
      </c>
      <c r="K103" s="35">
        <v>60</v>
      </c>
      <c r="L103" s="36">
        <v>0</v>
      </c>
      <c r="M103" s="36">
        <v>1</v>
      </c>
      <c r="N103" s="60"/>
      <c r="O103" s="70">
        <v>7.1225071225071226E-2</v>
      </c>
      <c r="P103" s="37">
        <v>2</v>
      </c>
      <c r="R103" s="154"/>
      <c r="S103" s="154"/>
      <c r="T103" s="144" t="s">
        <v>231</v>
      </c>
      <c r="U103" s="160">
        <v>427</v>
      </c>
      <c r="V103" s="160">
        <v>229</v>
      </c>
      <c r="W103" s="160">
        <v>185</v>
      </c>
      <c r="X103" s="160">
        <v>0</v>
      </c>
      <c r="Y103" s="160">
        <v>3</v>
      </c>
      <c r="Z103" s="174" t="s">
        <v>287</v>
      </c>
      <c r="AA103" s="160">
        <v>10</v>
      </c>
    </row>
    <row r="104" spans="1:27" ht="13.5" customHeight="1">
      <c r="C104" s="2"/>
      <c r="D104" s="25" t="s">
        <v>146</v>
      </c>
      <c r="E104" s="34">
        <v>5717</v>
      </c>
      <c r="F104" s="36">
        <v>0</v>
      </c>
      <c r="G104" s="36">
        <v>0</v>
      </c>
      <c r="H104" s="36">
        <v>5553</v>
      </c>
      <c r="I104" s="39">
        <v>3101</v>
      </c>
      <c r="J104" s="108">
        <v>55.843688096524403</v>
      </c>
      <c r="K104" s="35">
        <v>462</v>
      </c>
      <c r="L104" s="35">
        <v>144</v>
      </c>
      <c r="M104" s="35">
        <v>7</v>
      </c>
      <c r="N104" s="60"/>
      <c r="O104" s="70">
        <v>0.12244184012594017</v>
      </c>
      <c r="P104" s="37">
        <v>13</v>
      </c>
      <c r="R104" s="154"/>
      <c r="S104" s="230" t="s">
        <v>232</v>
      </c>
      <c r="T104" s="231"/>
      <c r="U104" s="160">
        <v>763</v>
      </c>
      <c r="V104" s="160">
        <v>0</v>
      </c>
      <c r="W104" s="160">
        <v>639</v>
      </c>
      <c r="X104" s="160">
        <v>17</v>
      </c>
      <c r="Y104" s="160">
        <v>26</v>
      </c>
      <c r="Z104" s="174" t="s">
        <v>237</v>
      </c>
      <c r="AA104" s="160">
        <v>81</v>
      </c>
    </row>
    <row r="105" spans="1:27" ht="13.5" customHeight="1">
      <c r="C105" s="2"/>
      <c r="D105" s="25" t="s">
        <v>147</v>
      </c>
      <c r="E105" s="34">
        <v>1643</v>
      </c>
      <c r="F105" s="36">
        <v>0</v>
      </c>
      <c r="G105" s="36">
        <v>0</v>
      </c>
      <c r="H105" s="36">
        <v>1638</v>
      </c>
      <c r="I105" s="39">
        <v>939</v>
      </c>
      <c r="J105" s="108">
        <v>57.326007326007321</v>
      </c>
      <c r="K105" s="35">
        <v>93</v>
      </c>
      <c r="L105" s="36">
        <v>0</v>
      </c>
      <c r="M105" s="35">
        <v>3</v>
      </c>
      <c r="N105" s="60"/>
      <c r="O105" s="70">
        <v>0.18259281801582472</v>
      </c>
      <c r="P105" s="37">
        <v>2</v>
      </c>
      <c r="R105" s="154"/>
      <c r="S105" s="154"/>
      <c r="T105" s="144" t="s">
        <v>234</v>
      </c>
      <c r="U105" s="160">
        <v>5</v>
      </c>
      <c r="V105" s="160">
        <v>0</v>
      </c>
      <c r="W105" s="160">
        <v>4</v>
      </c>
      <c r="X105" s="160">
        <v>0</v>
      </c>
      <c r="Y105" s="160">
        <v>0</v>
      </c>
      <c r="Z105" s="174"/>
      <c r="AA105" s="160">
        <v>1</v>
      </c>
    </row>
    <row r="106" spans="1:27" ht="13.5" customHeight="1">
      <c r="C106" s="2"/>
      <c r="D106" s="25" t="s">
        <v>148</v>
      </c>
      <c r="E106" s="34">
        <v>12265</v>
      </c>
      <c r="F106" s="36">
        <v>0</v>
      </c>
      <c r="G106" s="36">
        <v>0</v>
      </c>
      <c r="H106" s="36">
        <v>12168</v>
      </c>
      <c r="I106" s="39">
        <v>5279</v>
      </c>
      <c r="J106" s="108">
        <v>43.384286653517421</v>
      </c>
      <c r="K106" s="35">
        <v>692</v>
      </c>
      <c r="L106" s="36">
        <v>70</v>
      </c>
      <c r="M106" s="36">
        <v>3</v>
      </c>
      <c r="N106" s="60"/>
      <c r="O106" s="70">
        <v>2.4459845087647775E-2</v>
      </c>
      <c r="P106" s="37">
        <v>24</v>
      </c>
      <c r="R106" s="154"/>
      <c r="S106" s="154"/>
      <c r="T106" s="144" t="s">
        <v>235</v>
      </c>
      <c r="U106" s="160">
        <v>114</v>
      </c>
      <c r="V106" s="160">
        <v>0</v>
      </c>
      <c r="W106" s="160">
        <v>111</v>
      </c>
      <c r="X106" s="160">
        <v>0</v>
      </c>
      <c r="Y106" s="160">
        <v>0</v>
      </c>
      <c r="Z106" s="174"/>
      <c r="AA106" s="160">
        <v>3</v>
      </c>
    </row>
    <row r="107" spans="1:27" ht="13.5" customHeight="1">
      <c r="C107" s="2"/>
      <c r="D107" s="25" t="s">
        <v>149</v>
      </c>
      <c r="E107" s="34">
        <v>4908</v>
      </c>
      <c r="F107" s="36">
        <v>0</v>
      </c>
      <c r="G107" s="36">
        <v>0</v>
      </c>
      <c r="H107" s="36">
        <v>4894</v>
      </c>
      <c r="I107" s="39">
        <v>2489</v>
      </c>
      <c r="J107" s="108">
        <v>50.858193706579478</v>
      </c>
      <c r="K107" s="35">
        <v>238</v>
      </c>
      <c r="L107" s="36">
        <v>0</v>
      </c>
      <c r="M107" s="36">
        <v>7</v>
      </c>
      <c r="N107" s="60"/>
      <c r="O107" s="70">
        <v>0.14262428687856563</v>
      </c>
      <c r="P107" s="37">
        <v>7</v>
      </c>
      <c r="R107" s="164"/>
      <c r="S107" s="164"/>
      <c r="T107" s="165" t="s">
        <v>236</v>
      </c>
      <c r="U107" s="160">
        <v>318</v>
      </c>
      <c r="V107" s="160">
        <v>0</v>
      </c>
      <c r="W107" s="160">
        <v>260</v>
      </c>
      <c r="X107" s="160">
        <v>2</v>
      </c>
      <c r="Y107" s="160">
        <v>16</v>
      </c>
      <c r="Z107" s="174" t="s">
        <v>288</v>
      </c>
      <c r="AA107" s="160">
        <v>40</v>
      </c>
    </row>
    <row r="108" spans="1:27" ht="13.5" customHeight="1">
      <c r="C108" s="2"/>
      <c r="D108" s="25" t="s">
        <v>15</v>
      </c>
      <c r="E108" s="34">
        <v>2399</v>
      </c>
      <c r="F108" s="36">
        <v>0</v>
      </c>
      <c r="G108" s="36">
        <v>2</v>
      </c>
      <c r="H108" s="36">
        <v>2380</v>
      </c>
      <c r="I108" s="39">
        <v>1394</v>
      </c>
      <c r="J108" s="108">
        <v>58.571428571428577</v>
      </c>
      <c r="K108" s="35">
        <v>188</v>
      </c>
      <c r="L108" s="36">
        <v>8</v>
      </c>
      <c r="M108" s="35">
        <v>7</v>
      </c>
      <c r="N108" s="60"/>
      <c r="O108" s="70">
        <v>0.29178824510212586</v>
      </c>
      <c r="P108" s="37">
        <v>2</v>
      </c>
      <c r="R108" s="166"/>
      <c r="S108" s="166"/>
      <c r="T108" s="157" t="s">
        <v>231</v>
      </c>
      <c r="U108" s="167">
        <v>326</v>
      </c>
      <c r="V108" s="167">
        <v>0</v>
      </c>
      <c r="W108" s="167">
        <v>264</v>
      </c>
      <c r="X108" s="167">
        <v>15</v>
      </c>
      <c r="Y108" s="167">
        <v>10</v>
      </c>
      <c r="Z108" s="180" t="s">
        <v>289</v>
      </c>
      <c r="AA108" s="167">
        <v>37</v>
      </c>
    </row>
    <row r="109" spans="1:27" ht="13.5" customHeight="1">
      <c r="C109" s="2"/>
      <c r="D109" s="25" t="s">
        <v>150</v>
      </c>
      <c r="E109" s="34">
        <v>430</v>
      </c>
      <c r="F109" s="36">
        <v>0</v>
      </c>
      <c r="G109" s="36">
        <v>2</v>
      </c>
      <c r="H109" s="36">
        <v>420</v>
      </c>
      <c r="I109" s="39">
        <v>167</v>
      </c>
      <c r="J109" s="108">
        <v>39.761904761904759</v>
      </c>
      <c r="K109" s="35">
        <v>69</v>
      </c>
      <c r="L109" s="36">
        <v>0</v>
      </c>
      <c r="M109" s="38">
        <v>4</v>
      </c>
      <c r="N109" s="60"/>
      <c r="O109" s="70">
        <v>0.93023255813953487</v>
      </c>
      <c r="P109" s="37">
        <v>4</v>
      </c>
      <c r="R109" s="169" t="s">
        <v>303</v>
      </c>
      <c r="S109" s="169"/>
      <c r="T109" s="154"/>
      <c r="U109" s="154"/>
      <c r="V109" s="154"/>
      <c r="W109" s="154"/>
      <c r="X109" s="154"/>
      <c r="Y109" s="154"/>
      <c r="Z109" s="154"/>
      <c r="AA109" s="154"/>
    </row>
    <row r="110" spans="1:27" ht="13.5" customHeight="1">
      <c r="C110" s="2"/>
      <c r="D110" s="26" t="s">
        <v>151</v>
      </c>
      <c r="E110" s="39">
        <v>212</v>
      </c>
      <c r="F110" s="36">
        <v>0</v>
      </c>
      <c r="G110" s="36">
        <v>0</v>
      </c>
      <c r="H110" s="36">
        <v>212</v>
      </c>
      <c r="I110" s="39">
        <v>188</v>
      </c>
      <c r="J110" s="108">
        <v>88.679245283018872</v>
      </c>
      <c r="K110" s="36">
        <v>1</v>
      </c>
      <c r="L110" s="36">
        <v>0</v>
      </c>
      <c r="M110" s="36">
        <v>0</v>
      </c>
      <c r="N110" s="60"/>
      <c r="O110" s="36">
        <v>0</v>
      </c>
      <c r="P110" s="37">
        <v>0</v>
      </c>
      <c r="R110" s="170" t="s">
        <v>331</v>
      </c>
      <c r="S110" s="169"/>
      <c r="T110" s="154"/>
      <c r="U110" s="154"/>
      <c r="V110" s="154"/>
      <c r="W110" s="154"/>
      <c r="X110" s="154"/>
      <c r="Y110" s="154"/>
      <c r="Z110" s="154"/>
      <c r="AA110" s="154"/>
    </row>
    <row r="111" spans="1:27" ht="13.5" customHeight="1">
      <c r="C111" s="2"/>
      <c r="D111" s="26" t="s">
        <v>325</v>
      </c>
      <c r="E111" s="40">
        <v>501</v>
      </c>
      <c r="F111" s="36">
        <v>0</v>
      </c>
      <c r="G111" s="36">
        <v>0</v>
      </c>
      <c r="H111" s="41">
        <v>486</v>
      </c>
      <c r="I111" s="40">
        <v>219</v>
      </c>
      <c r="J111" s="108">
        <v>45.061728395061728</v>
      </c>
      <c r="K111" s="41">
        <v>28</v>
      </c>
      <c r="L111" s="36">
        <v>10</v>
      </c>
      <c r="M111" s="36">
        <v>2</v>
      </c>
      <c r="N111" s="60"/>
      <c r="O111" s="68">
        <v>0.39920159680638717</v>
      </c>
      <c r="P111" s="37">
        <v>3</v>
      </c>
      <c r="R111" s="170" t="s">
        <v>332</v>
      </c>
      <c r="S111" s="169"/>
      <c r="T111" s="154"/>
      <c r="U111" s="154"/>
      <c r="V111" s="154"/>
      <c r="W111" s="154"/>
      <c r="X111" s="154"/>
      <c r="Y111" s="154"/>
      <c r="Z111" s="154"/>
      <c r="AA111" s="154"/>
    </row>
    <row r="112" spans="1:27" ht="27" customHeight="1">
      <c r="C112" s="2"/>
      <c r="D112" s="26" t="s">
        <v>131</v>
      </c>
      <c r="E112" s="34">
        <v>6946</v>
      </c>
      <c r="F112" s="36">
        <v>0</v>
      </c>
      <c r="G112" s="36">
        <v>0</v>
      </c>
      <c r="H112" s="36">
        <v>6852</v>
      </c>
      <c r="I112" s="39">
        <v>5985</v>
      </c>
      <c r="J112" s="108">
        <v>87.34676007005254</v>
      </c>
      <c r="K112" s="35">
        <v>157</v>
      </c>
      <c r="L112" s="35">
        <v>58</v>
      </c>
      <c r="M112" s="35">
        <v>16</v>
      </c>
      <c r="N112" s="60"/>
      <c r="O112" s="133">
        <v>0.23034840195796141</v>
      </c>
      <c r="P112" s="37">
        <v>20</v>
      </c>
      <c r="R112" s="256" t="s">
        <v>351</v>
      </c>
      <c r="S112" s="256"/>
      <c r="T112" s="256"/>
      <c r="U112" s="256"/>
      <c r="V112" s="256"/>
      <c r="W112" s="256"/>
      <c r="X112" s="256"/>
      <c r="Y112" s="256"/>
      <c r="Z112" s="256"/>
      <c r="AA112" s="256"/>
    </row>
    <row r="113" spans="1:27" ht="13.5" customHeight="1">
      <c r="C113" s="2"/>
      <c r="D113" s="25" t="s">
        <v>161</v>
      </c>
      <c r="E113" s="34">
        <v>5481</v>
      </c>
      <c r="F113" s="36">
        <v>0</v>
      </c>
      <c r="G113" s="36">
        <v>2</v>
      </c>
      <c r="H113" s="39">
        <v>5383</v>
      </c>
      <c r="I113" s="39">
        <v>3661</v>
      </c>
      <c r="J113" s="108">
        <v>68.010403120936274</v>
      </c>
      <c r="K113" s="34">
        <v>311</v>
      </c>
      <c r="L113" s="34">
        <v>60</v>
      </c>
      <c r="M113" s="34">
        <v>17</v>
      </c>
      <c r="N113" s="60"/>
      <c r="O113" s="70">
        <v>0.31016237912789635</v>
      </c>
      <c r="P113" s="37">
        <v>19</v>
      </c>
      <c r="R113" s="170" t="s">
        <v>336</v>
      </c>
      <c r="S113" s="154"/>
      <c r="T113" s="154"/>
      <c r="U113" s="154"/>
      <c r="V113" s="154"/>
      <c r="W113" s="154"/>
      <c r="X113" s="154"/>
      <c r="Y113" s="154"/>
      <c r="Z113" s="154"/>
      <c r="AA113" s="154"/>
    </row>
    <row r="114" spans="1:27" ht="13.5" customHeight="1">
      <c r="C114" s="2"/>
      <c r="D114" s="25"/>
      <c r="E114" s="34"/>
      <c r="F114" s="36"/>
      <c r="G114" s="36"/>
      <c r="H114" s="36"/>
      <c r="I114" s="39"/>
      <c r="J114" s="108"/>
      <c r="K114" s="35"/>
      <c r="L114" s="35"/>
      <c r="M114" s="35"/>
      <c r="N114" s="42"/>
      <c r="O114" s="68"/>
      <c r="P114" s="33"/>
      <c r="R114" s="170"/>
      <c r="S114" s="154"/>
      <c r="T114" s="154"/>
      <c r="U114" s="154"/>
      <c r="V114" s="154"/>
      <c r="W114" s="154"/>
      <c r="X114" s="154"/>
      <c r="Y114" s="154"/>
      <c r="Z114" s="154"/>
      <c r="AA114" s="154"/>
    </row>
    <row r="115" spans="1:27" ht="13.5" customHeight="1">
      <c r="C115" s="229" t="s">
        <v>9</v>
      </c>
      <c r="D115" s="222"/>
      <c r="E115" s="34">
        <v>26866</v>
      </c>
      <c r="F115" s="36">
        <v>0</v>
      </c>
      <c r="G115" s="36">
        <v>3</v>
      </c>
      <c r="H115" s="36">
        <v>26122</v>
      </c>
      <c r="I115" s="39">
        <v>16451</v>
      </c>
      <c r="J115" s="108">
        <v>62.977566801929406</v>
      </c>
      <c r="K115" s="35">
        <v>838</v>
      </c>
      <c r="L115" s="35">
        <v>662</v>
      </c>
      <c r="M115" s="35">
        <v>27</v>
      </c>
      <c r="N115" s="60"/>
      <c r="O115" s="68">
        <v>0.10049877168167945</v>
      </c>
      <c r="P115" s="33">
        <v>52</v>
      </c>
    </row>
    <row r="116" spans="1:27" ht="13.5" customHeight="1">
      <c r="C116" s="2"/>
      <c r="D116" s="25" t="s">
        <v>162</v>
      </c>
      <c r="E116" s="34">
        <v>173</v>
      </c>
      <c r="F116" s="36">
        <v>0</v>
      </c>
      <c r="G116" s="36">
        <v>0</v>
      </c>
      <c r="H116" s="36">
        <v>152</v>
      </c>
      <c r="I116" s="39">
        <v>145</v>
      </c>
      <c r="J116" s="108">
        <v>95.39473684210526</v>
      </c>
      <c r="K116" s="35">
        <v>1</v>
      </c>
      <c r="L116" s="36">
        <v>6</v>
      </c>
      <c r="M116" s="38">
        <v>15</v>
      </c>
      <c r="N116" s="60"/>
      <c r="O116" s="68">
        <v>8.6705202312138727</v>
      </c>
      <c r="P116" s="37">
        <v>0</v>
      </c>
    </row>
    <row r="117" spans="1:27" ht="13.5" customHeight="1">
      <c r="C117" s="2"/>
      <c r="D117" s="25" t="s">
        <v>163</v>
      </c>
      <c r="E117" s="34">
        <v>316</v>
      </c>
      <c r="F117" s="36">
        <v>0</v>
      </c>
      <c r="G117" s="36">
        <v>0</v>
      </c>
      <c r="H117" s="36">
        <v>296</v>
      </c>
      <c r="I117" s="39">
        <v>102</v>
      </c>
      <c r="J117" s="108">
        <v>34.45945945945946</v>
      </c>
      <c r="K117" s="35">
        <v>15</v>
      </c>
      <c r="L117" s="36">
        <v>19</v>
      </c>
      <c r="M117" s="38">
        <v>0</v>
      </c>
      <c r="N117" s="60"/>
      <c r="O117" s="36">
        <v>0</v>
      </c>
      <c r="P117" s="37">
        <v>1</v>
      </c>
    </row>
    <row r="118" spans="1:27" ht="13.5" customHeight="1">
      <c r="C118" s="2"/>
      <c r="D118" s="26" t="s">
        <v>326</v>
      </c>
      <c r="E118" s="40">
        <v>10695</v>
      </c>
      <c r="F118" s="36">
        <v>0</v>
      </c>
      <c r="G118" s="36">
        <v>1</v>
      </c>
      <c r="H118" s="41">
        <v>10686</v>
      </c>
      <c r="I118" s="40">
        <v>4530</v>
      </c>
      <c r="J118" s="108">
        <v>42.391914654688378</v>
      </c>
      <c r="K118" s="41">
        <v>392</v>
      </c>
      <c r="L118" s="41">
        <v>0</v>
      </c>
      <c r="M118" s="41">
        <v>3</v>
      </c>
      <c r="N118" s="60"/>
      <c r="O118" s="68">
        <v>2.8050490883590466E-2</v>
      </c>
      <c r="P118" s="44">
        <v>5</v>
      </c>
    </row>
    <row r="119" spans="1:27" ht="13.5" customHeight="1">
      <c r="C119" s="2"/>
      <c r="D119" s="25" t="s">
        <v>165</v>
      </c>
      <c r="E119" s="34">
        <v>396</v>
      </c>
      <c r="F119" s="36">
        <v>0</v>
      </c>
      <c r="G119" s="36">
        <v>0</v>
      </c>
      <c r="H119" s="36">
        <v>396</v>
      </c>
      <c r="I119" s="39">
        <v>296</v>
      </c>
      <c r="J119" s="108">
        <v>74.747474747474755</v>
      </c>
      <c r="K119" s="35">
        <v>8</v>
      </c>
      <c r="L119" s="36">
        <v>0</v>
      </c>
      <c r="M119" s="36">
        <v>0</v>
      </c>
      <c r="N119" s="60"/>
      <c r="O119" s="36">
        <v>0</v>
      </c>
      <c r="P119" s="37">
        <v>0</v>
      </c>
    </row>
    <row r="120" spans="1:27" ht="13.5" customHeight="1">
      <c r="C120" s="2"/>
      <c r="D120" s="25" t="s">
        <v>13</v>
      </c>
      <c r="E120" s="34">
        <v>81</v>
      </c>
      <c r="F120" s="36">
        <v>0</v>
      </c>
      <c r="G120" s="36">
        <v>1</v>
      </c>
      <c r="H120" s="36">
        <v>79</v>
      </c>
      <c r="I120" s="36">
        <v>1</v>
      </c>
      <c r="J120" s="108">
        <v>1.2658227848101267</v>
      </c>
      <c r="K120" s="36">
        <v>0</v>
      </c>
      <c r="L120" s="36">
        <v>1</v>
      </c>
      <c r="M120" s="36">
        <v>0</v>
      </c>
      <c r="N120" s="60"/>
      <c r="O120" s="36">
        <v>0</v>
      </c>
      <c r="P120" s="37">
        <v>0</v>
      </c>
    </row>
    <row r="121" spans="1:27" ht="13.5" customHeight="1">
      <c r="C121" s="2"/>
      <c r="D121" s="25" t="s">
        <v>156</v>
      </c>
      <c r="E121" s="34">
        <v>4</v>
      </c>
      <c r="F121" s="39">
        <v>0</v>
      </c>
      <c r="G121" s="36">
        <v>0</v>
      </c>
      <c r="H121" s="36">
        <v>4</v>
      </c>
      <c r="I121" s="39">
        <v>4</v>
      </c>
      <c r="J121" s="108">
        <v>100</v>
      </c>
      <c r="K121" s="36">
        <v>0</v>
      </c>
      <c r="L121" s="36">
        <v>0</v>
      </c>
      <c r="M121" s="36">
        <v>0</v>
      </c>
      <c r="N121" s="60"/>
      <c r="O121" s="36">
        <v>0</v>
      </c>
      <c r="P121" s="37">
        <v>0</v>
      </c>
    </row>
    <row r="122" spans="1:27" ht="13.5" customHeight="1">
      <c r="C122" s="2"/>
      <c r="D122" s="25" t="s">
        <v>157</v>
      </c>
      <c r="E122" s="34">
        <v>2774</v>
      </c>
      <c r="F122" s="39">
        <v>0</v>
      </c>
      <c r="G122" s="36">
        <v>0</v>
      </c>
      <c r="H122" s="36">
        <v>2761</v>
      </c>
      <c r="I122" s="39">
        <v>2546</v>
      </c>
      <c r="J122" s="108">
        <v>92.21296631655197</v>
      </c>
      <c r="K122" s="35">
        <v>2</v>
      </c>
      <c r="L122" s="35">
        <v>11</v>
      </c>
      <c r="M122" s="36">
        <v>0</v>
      </c>
      <c r="N122" s="60"/>
      <c r="O122" s="36">
        <v>0</v>
      </c>
      <c r="P122" s="37">
        <v>2</v>
      </c>
    </row>
    <row r="123" spans="1:27" ht="13.5" customHeight="1">
      <c r="C123" s="2"/>
      <c r="D123" s="25" t="s">
        <v>48</v>
      </c>
      <c r="E123" s="34">
        <v>6620</v>
      </c>
      <c r="F123" s="39">
        <v>0</v>
      </c>
      <c r="G123" s="36">
        <v>0</v>
      </c>
      <c r="H123" s="36">
        <v>6421</v>
      </c>
      <c r="I123" s="39">
        <v>4775</v>
      </c>
      <c r="J123" s="108">
        <v>74.365363650521715</v>
      </c>
      <c r="K123" s="35">
        <v>240</v>
      </c>
      <c r="L123" s="34">
        <v>171</v>
      </c>
      <c r="M123" s="36">
        <v>0</v>
      </c>
      <c r="N123" s="60"/>
      <c r="O123" s="36">
        <v>0</v>
      </c>
      <c r="P123" s="33">
        <v>28</v>
      </c>
    </row>
    <row r="124" spans="1:27" ht="13.5" customHeight="1">
      <c r="C124" s="2"/>
      <c r="D124" s="25" t="s">
        <v>128</v>
      </c>
      <c r="E124" s="34">
        <v>5807</v>
      </c>
      <c r="F124" s="39">
        <v>0</v>
      </c>
      <c r="G124" s="36">
        <v>1</v>
      </c>
      <c r="H124" s="39">
        <v>5327</v>
      </c>
      <c r="I124" s="39">
        <v>4052</v>
      </c>
      <c r="J124" s="108">
        <v>76.065327576497083</v>
      </c>
      <c r="K124" s="35">
        <v>180</v>
      </c>
      <c r="L124" s="35">
        <v>454</v>
      </c>
      <c r="M124" s="35">
        <v>9</v>
      </c>
      <c r="N124" s="60"/>
      <c r="O124" s="68">
        <v>0.15498536249354228</v>
      </c>
      <c r="P124" s="33">
        <v>16</v>
      </c>
    </row>
    <row r="125" spans="1:27" ht="13.5" customHeight="1">
      <c r="C125" s="2"/>
      <c r="D125" s="25"/>
      <c r="E125" s="34"/>
      <c r="F125" s="39"/>
      <c r="G125" s="36"/>
      <c r="H125" s="36"/>
      <c r="I125" s="36"/>
      <c r="J125" s="108"/>
      <c r="K125" s="35"/>
      <c r="L125" s="35"/>
      <c r="M125" s="35"/>
      <c r="N125" s="60"/>
      <c r="O125" s="68"/>
      <c r="P125" s="33"/>
    </row>
    <row r="126" spans="1:27" ht="13.5" customHeight="1">
      <c r="B126" s="232" t="s">
        <v>59</v>
      </c>
      <c r="C126" s="232"/>
      <c r="D126" s="222"/>
      <c r="E126" s="34"/>
      <c r="F126" s="39"/>
      <c r="G126" s="36"/>
      <c r="H126" s="36"/>
      <c r="I126" s="36"/>
      <c r="J126" s="108"/>
      <c r="K126" s="35"/>
      <c r="L126" s="35"/>
      <c r="M126" s="35"/>
      <c r="N126" s="60"/>
      <c r="O126" s="68"/>
      <c r="P126" s="33"/>
    </row>
    <row r="127" spans="1:27" ht="13.5" customHeight="1">
      <c r="A127" s="61"/>
      <c r="B127" s="61"/>
      <c r="C127" s="3"/>
      <c r="D127" s="25" t="s">
        <v>58</v>
      </c>
      <c r="E127" s="34">
        <v>326</v>
      </c>
      <c r="F127" s="39">
        <v>0</v>
      </c>
      <c r="G127" s="36">
        <v>0</v>
      </c>
      <c r="H127" s="36">
        <v>290</v>
      </c>
      <c r="I127" s="36">
        <v>222</v>
      </c>
      <c r="J127" s="108">
        <v>76.551724137931032</v>
      </c>
      <c r="K127" s="35">
        <v>20</v>
      </c>
      <c r="L127" s="35">
        <v>35</v>
      </c>
      <c r="M127" s="35">
        <v>0</v>
      </c>
      <c r="N127" s="60"/>
      <c r="O127" s="36">
        <v>0</v>
      </c>
      <c r="P127" s="33">
        <v>1</v>
      </c>
    </row>
    <row r="128" spans="1:27" ht="13.5" customHeight="1">
      <c r="A128" s="24"/>
      <c r="B128" s="24"/>
      <c r="C128" s="27" t="s">
        <v>10</v>
      </c>
      <c r="D128" s="66" t="s">
        <v>128</v>
      </c>
      <c r="E128" s="111">
        <v>46</v>
      </c>
      <c r="F128" s="56">
        <v>0</v>
      </c>
      <c r="G128" s="57">
        <v>0</v>
      </c>
      <c r="H128" s="45">
        <v>7</v>
      </c>
      <c r="I128" s="45">
        <v>6</v>
      </c>
      <c r="J128" s="109">
        <v>85.714285714285708</v>
      </c>
      <c r="K128" s="45">
        <v>0</v>
      </c>
      <c r="L128" s="45">
        <v>39</v>
      </c>
      <c r="M128" s="63">
        <v>0</v>
      </c>
      <c r="N128" s="62"/>
      <c r="O128" s="113">
        <v>0</v>
      </c>
      <c r="P128" s="62">
        <v>0</v>
      </c>
    </row>
    <row r="129" spans="3:16" ht="13.5" customHeight="1">
      <c r="C129" s="46" t="s">
        <v>166</v>
      </c>
      <c r="D129" s="4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3:16" ht="13.5" customHeight="1">
      <c r="C130" s="1" t="s">
        <v>113</v>
      </c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3:16" ht="13.5" customHeight="1">
      <c r="C131" s="47" t="s">
        <v>114</v>
      </c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3:16" ht="13.5" customHeight="1">
      <c r="C132" s="46" t="s">
        <v>115</v>
      </c>
      <c r="D132" s="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</row>
  </sheetData>
  <mergeCells count="63">
    <mergeCell ref="R112:AA112"/>
    <mergeCell ref="AA92:AA93"/>
    <mergeCell ref="R94:T94"/>
    <mergeCell ref="S96:T96"/>
    <mergeCell ref="S104:T104"/>
    <mergeCell ref="R92:T93"/>
    <mergeCell ref="U92:U93"/>
    <mergeCell ref="V92:X92"/>
    <mergeCell ref="Y92:Z93"/>
    <mergeCell ref="C101:D101"/>
    <mergeCell ref="C115:D115"/>
    <mergeCell ref="B126:D126"/>
    <mergeCell ref="A94:D94"/>
    <mergeCell ref="G94:G97"/>
    <mergeCell ref="A98:D98"/>
    <mergeCell ref="B100:D100"/>
    <mergeCell ref="F92:L92"/>
    <mergeCell ref="P92:P96"/>
    <mergeCell ref="F93:F97"/>
    <mergeCell ref="G93:K93"/>
    <mergeCell ref="N93:O93"/>
    <mergeCell ref="C57:D57"/>
    <mergeCell ref="C71:D71"/>
    <mergeCell ref="B82:D82"/>
    <mergeCell ref="Z47:AA47"/>
    <mergeCell ref="R48:T49"/>
    <mergeCell ref="U48:U49"/>
    <mergeCell ref="V48:X48"/>
    <mergeCell ref="Y48:Z49"/>
    <mergeCell ref="AA48:AA49"/>
    <mergeCell ref="R50:T50"/>
    <mergeCell ref="S60:T60"/>
    <mergeCell ref="F49:F53"/>
    <mergeCell ref="A50:D50"/>
    <mergeCell ref="G50:G53"/>
    <mergeCell ref="A54:D54"/>
    <mergeCell ref="B56:D56"/>
    <mergeCell ref="R6:T6"/>
    <mergeCell ref="S8:T8"/>
    <mergeCell ref="S16:T16"/>
    <mergeCell ref="F48:L48"/>
    <mergeCell ref="P48:P52"/>
    <mergeCell ref="S52:T52"/>
    <mergeCell ref="G6:G9"/>
    <mergeCell ref="G49:K49"/>
    <mergeCell ref="N49:O49"/>
    <mergeCell ref="Z3:AA3"/>
    <mergeCell ref="R4:T5"/>
    <mergeCell ref="U4:U5"/>
    <mergeCell ref="V4:X4"/>
    <mergeCell ref="Y4:Z5"/>
    <mergeCell ref="AA4:AA5"/>
    <mergeCell ref="F4:L4"/>
    <mergeCell ref="P4:P8"/>
    <mergeCell ref="A6:D6"/>
    <mergeCell ref="F5:F9"/>
    <mergeCell ref="G5:K5"/>
    <mergeCell ref="N5:O5"/>
    <mergeCell ref="B38:D38"/>
    <mergeCell ref="C13:D13"/>
    <mergeCell ref="A10:D10"/>
    <mergeCell ref="B12:D12"/>
    <mergeCell ref="C27:D27"/>
  </mergeCells>
  <phoneticPr fontId="9"/>
  <pageMargins left="0.78" right="0.38" top="1" bottom="1" header="0.51200000000000001" footer="0.51200000000000001"/>
  <pageSetup paperSize="9" scale="74" pageOrder="overThenDown" orientation="portrait" r:id="rId1"/>
  <headerFooter alignWithMargins="0">
    <oddHeader>&amp;R&amp;"ＭＳ 明朝,標準"&amp;10&amp;A</oddHeader>
  </headerFooter>
  <rowBreaks count="2" manualBreakCount="2">
    <brk id="45" max="16383" man="1"/>
    <brk id="89" max="16383" man="1"/>
  </rowBreaks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Y253"/>
  <sheetViews>
    <sheetView zoomScaleNormal="100" zoomScaleSheetLayoutView="100" workbookViewId="0"/>
  </sheetViews>
  <sheetFormatPr defaultRowHeight="13.5" customHeight="1"/>
  <cols>
    <col min="1" max="1" width="1.625" style="4" customWidth="1"/>
    <col min="2" max="2" width="15.375" style="4" customWidth="1"/>
    <col min="3" max="3" width="8.5" style="4" bestFit="1" customWidth="1"/>
    <col min="4" max="4" width="4.5" style="4" customWidth="1"/>
    <col min="5" max="5" width="5.875" style="4" bestFit="1" customWidth="1"/>
    <col min="6" max="6" width="8.5" style="4" bestFit="1" customWidth="1"/>
    <col min="7" max="7" width="8.125" style="4" customWidth="1"/>
    <col min="8" max="8" width="9.75" style="4" customWidth="1"/>
    <col min="9" max="9" width="6.75" style="4" customWidth="1"/>
    <col min="10" max="10" width="6.625" style="4" customWidth="1"/>
    <col min="11" max="11" width="4.75" style="4" customWidth="1"/>
    <col min="12" max="12" width="3.25" style="4" customWidth="1"/>
    <col min="13" max="13" width="5" style="4" customWidth="1"/>
    <col min="14" max="14" width="6.375" style="4" customWidth="1"/>
    <col min="15" max="15" width="3.375" style="4" customWidth="1"/>
    <col min="16" max="16" width="1.75" style="4" customWidth="1"/>
    <col min="17" max="17" width="2" style="4" customWidth="1"/>
    <col min="18" max="18" width="13" style="4" customWidth="1"/>
    <col min="19" max="19" width="10.5" style="4" customWidth="1"/>
    <col min="20" max="20" width="9.875" style="4" customWidth="1"/>
    <col min="21" max="21" width="8.25" style="4" customWidth="1"/>
    <col min="22" max="22" width="8.5" style="4" customWidth="1"/>
    <col min="23" max="23" width="5.5" style="4" customWidth="1"/>
    <col min="24" max="24" width="5.875" style="4" customWidth="1"/>
    <col min="25" max="25" width="8.875" style="4" customWidth="1"/>
    <col min="26" max="16384" width="9" style="4"/>
  </cols>
  <sheetData>
    <row r="1" spans="1:25" ht="13.5" customHeight="1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2"/>
      <c r="Q1" s="154"/>
      <c r="R1" s="154"/>
      <c r="S1" s="155"/>
      <c r="T1" s="154"/>
      <c r="U1" s="154"/>
      <c r="V1" s="154"/>
      <c r="W1" s="154"/>
      <c r="X1" s="154"/>
      <c r="Y1" s="154"/>
    </row>
    <row r="2" spans="1:25" ht="13.5" customHeight="1" thickBot="1">
      <c r="A2" s="151" t="s">
        <v>299</v>
      </c>
      <c r="B2" s="3"/>
      <c r="C2" s="3"/>
      <c r="D2" s="3"/>
      <c r="E2" s="3"/>
      <c r="F2" s="3"/>
      <c r="G2" s="3"/>
      <c r="H2" s="3"/>
      <c r="I2" s="3"/>
      <c r="J2" s="3"/>
      <c r="K2" s="2"/>
      <c r="L2" s="3"/>
      <c r="M2" s="2"/>
      <c r="N2" s="5" t="s">
        <v>61</v>
      </c>
      <c r="P2" s="156" t="s">
        <v>300</v>
      </c>
      <c r="Q2" s="154"/>
      <c r="R2" s="154"/>
      <c r="S2" s="154"/>
      <c r="T2" s="154"/>
      <c r="U2" s="154"/>
      <c r="V2" s="154"/>
      <c r="W2" s="154"/>
      <c r="X2" s="254" t="s">
        <v>309</v>
      </c>
      <c r="Y2" s="255"/>
    </row>
    <row r="3" spans="1:25" ht="13.5" customHeight="1" thickTop="1">
      <c r="A3" s="6"/>
      <c r="B3" s="7"/>
      <c r="C3" s="8"/>
      <c r="D3" s="233" t="s">
        <v>109</v>
      </c>
      <c r="E3" s="217"/>
      <c r="F3" s="217"/>
      <c r="G3" s="217"/>
      <c r="H3" s="217"/>
      <c r="I3" s="217"/>
      <c r="J3" s="218"/>
      <c r="K3" s="10"/>
      <c r="L3" s="9"/>
      <c r="M3" s="114"/>
      <c r="N3" s="219" t="s">
        <v>3</v>
      </c>
      <c r="P3" s="243" t="s">
        <v>310</v>
      </c>
      <c r="Q3" s="243"/>
      <c r="R3" s="244"/>
      <c r="S3" s="247" t="s">
        <v>208</v>
      </c>
      <c r="T3" s="249" t="s">
        <v>311</v>
      </c>
      <c r="U3" s="250"/>
      <c r="V3" s="251"/>
      <c r="W3" s="240" t="s">
        <v>218</v>
      </c>
      <c r="X3" s="252"/>
      <c r="Y3" s="240" t="s">
        <v>219</v>
      </c>
    </row>
    <row r="4" spans="1:25" ht="13.5" customHeight="1">
      <c r="A4" s="11"/>
      <c r="B4" s="12"/>
      <c r="C4" s="13"/>
      <c r="D4" s="226" t="s">
        <v>11</v>
      </c>
      <c r="E4" s="223" t="s">
        <v>32</v>
      </c>
      <c r="F4" s="224"/>
      <c r="G4" s="224"/>
      <c r="H4" s="224"/>
      <c r="I4" s="225"/>
      <c r="J4" s="119"/>
      <c r="K4" s="14"/>
      <c r="L4" s="238" t="s">
        <v>17</v>
      </c>
      <c r="M4" s="239"/>
      <c r="N4" s="220"/>
      <c r="P4" s="245"/>
      <c r="Q4" s="245"/>
      <c r="R4" s="246"/>
      <c r="S4" s="248"/>
      <c r="T4" s="158" t="s">
        <v>220</v>
      </c>
      <c r="U4" s="158" t="s">
        <v>221</v>
      </c>
      <c r="V4" s="159" t="s">
        <v>312</v>
      </c>
      <c r="W4" s="241"/>
      <c r="X4" s="253"/>
      <c r="Y4" s="241"/>
    </row>
    <row r="5" spans="1:25" ht="24" customHeight="1">
      <c r="A5" s="257" t="s">
        <v>116</v>
      </c>
      <c r="B5" s="258"/>
      <c r="C5" s="15" t="s">
        <v>1</v>
      </c>
      <c r="D5" s="227"/>
      <c r="E5" s="226" t="s">
        <v>4</v>
      </c>
      <c r="F5" s="13" t="s">
        <v>12</v>
      </c>
      <c r="G5" s="16" t="s">
        <v>71</v>
      </c>
      <c r="H5" s="17" t="s">
        <v>16</v>
      </c>
      <c r="I5" s="16" t="s">
        <v>72</v>
      </c>
      <c r="J5" s="122" t="s">
        <v>117</v>
      </c>
      <c r="K5" s="126" t="s">
        <v>2</v>
      </c>
      <c r="L5" s="127" t="s">
        <v>0</v>
      </c>
      <c r="M5" s="115"/>
      <c r="N5" s="220"/>
      <c r="P5" s="230" t="s">
        <v>344</v>
      </c>
      <c r="Q5" s="230"/>
      <c r="R5" s="231"/>
      <c r="S5" s="160">
        <v>11300</v>
      </c>
      <c r="T5" s="160">
        <v>10149</v>
      </c>
      <c r="U5" s="160">
        <v>904</v>
      </c>
      <c r="V5" s="160">
        <v>83</v>
      </c>
      <c r="W5" s="160">
        <v>19</v>
      </c>
      <c r="X5" s="161" t="s">
        <v>209</v>
      </c>
      <c r="Y5" s="160">
        <v>145</v>
      </c>
    </row>
    <row r="6" spans="1:25" ht="13.5" customHeight="1">
      <c r="A6" s="11"/>
      <c r="B6" s="12"/>
      <c r="C6" s="13"/>
      <c r="D6" s="227"/>
      <c r="E6" s="227"/>
      <c r="F6" s="13"/>
      <c r="G6" s="16" t="s">
        <v>108</v>
      </c>
      <c r="H6" s="18" t="s">
        <v>110</v>
      </c>
      <c r="I6" s="16" t="s">
        <v>5</v>
      </c>
      <c r="J6" s="122" t="s">
        <v>123</v>
      </c>
      <c r="K6" s="14"/>
      <c r="L6" s="127" t="s">
        <v>33</v>
      </c>
      <c r="M6" s="129" t="s">
        <v>124</v>
      </c>
      <c r="N6" s="220"/>
      <c r="P6" s="144"/>
      <c r="Q6" s="144"/>
      <c r="R6" s="145"/>
      <c r="S6" s="160"/>
      <c r="T6" s="162" t="s">
        <v>222</v>
      </c>
      <c r="U6" s="162" t="s">
        <v>223</v>
      </c>
      <c r="V6" s="160"/>
      <c r="W6" s="160"/>
      <c r="X6" s="161"/>
      <c r="Y6" s="160"/>
    </row>
    <row r="7" spans="1:25" ht="13.5" customHeight="1">
      <c r="A7" s="11"/>
      <c r="B7" s="12"/>
      <c r="C7" s="124" t="s">
        <v>118</v>
      </c>
      <c r="D7" s="227"/>
      <c r="E7" s="227"/>
      <c r="F7" s="124" t="s">
        <v>120</v>
      </c>
      <c r="G7" s="124" t="s">
        <v>121</v>
      </c>
      <c r="H7" s="19" t="s">
        <v>125</v>
      </c>
      <c r="I7" s="16" t="s">
        <v>34</v>
      </c>
      <c r="J7" s="120"/>
      <c r="K7" s="125" t="s">
        <v>122</v>
      </c>
      <c r="L7" s="128" t="s">
        <v>6</v>
      </c>
      <c r="M7" s="117"/>
      <c r="N7" s="220"/>
      <c r="P7" s="154"/>
      <c r="Q7" s="230" t="s">
        <v>224</v>
      </c>
      <c r="R7" s="242"/>
      <c r="S7" s="160">
        <v>10643</v>
      </c>
      <c r="T7" s="160">
        <v>10149</v>
      </c>
      <c r="U7" s="160">
        <v>412</v>
      </c>
      <c r="V7" s="160">
        <v>0</v>
      </c>
      <c r="W7" s="160">
        <v>6</v>
      </c>
      <c r="X7" s="161" t="s">
        <v>210</v>
      </c>
      <c r="Y7" s="160">
        <v>76</v>
      </c>
    </row>
    <row r="8" spans="1:25" ht="13.5" customHeight="1">
      <c r="A8" s="20"/>
      <c r="B8" s="21"/>
      <c r="D8" s="228"/>
      <c r="E8" s="228"/>
      <c r="F8" s="22"/>
      <c r="H8" s="23" t="s">
        <v>111</v>
      </c>
      <c r="I8" s="22"/>
      <c r="J8" s="121"/>
      <c r="K8" s="22"/>
      <c r="L8" s="24"/>
      <c r="M8" s="118"/>
      <c r="N8" s="20"/>
      <c r="P8" s="154"/>
      <c r="Q8" s="154"/>
      <c r="R8" s="144" t="s">
        <v>225</v>
      </c>
      <c r="S8" s="160">
        <v>180</v>
      </c>
      <c r="T8" s="160">
        <v>0</v>
      </c>
      <c r="U8" s="160">
        <v>166</v>
      </c>
      <c r="V8" s="160">
        <v>0</v>
      </c>
      <c r="W8" s="160">
        <v>0</v>
      </c>
      <c r="X8" s="163"/>
      <c r="Y8" s="160">
        <v>14</v>
      </c>
    </row>
    <row r="9" spans="1:25" ht="13.5" customHeight="1">
      <c r="A9" s="260" t="s">
        <v>7</v>
      </c>
      <c r="B9" s="221"/>
      <c r="C9" s="73">
        <v>61168</v>
      </c>
      <c r="D9" s="74">
        <v>8</v>
      </c>
      <c r="E9" s="74">
        <v>72</v>
      </c>
      <c r="F9" s="75">
        <v>60448</v>
      </c>
      <c r="G9" s="73">
        <v>37781</v>
      </c>
      <c r="H9" s="76">
        <v>62.5</v>
      </c>
      <c r="I9" s="75">
        <v>4059</v>
      </c>
      <c r="J9" s="74">
        <v>472</v>
      </c>
      <c r="K9" s="74">
        <v>37</v>
      </c>
      <c r="L9" s="77"/>
      <c r="M9" s="78">
        <v>0.1</v>
      </c>
      <c r="N9" s="79">
        <v>131</v>
      </c>
      <c r="P9" s="154"/>
      <c r="Q9" s="154"/>
      <c r="R9" s="144" t="s">
        <v>226</v>
      </c>
      <c r="S9" s="160">
        <v>9712</v>
      </c>
      <c r="T9" s="160">
        <v>9704</v>
      </c>
      <c r="U9" s="160">
        <v>0</v>
      </c>
      <c r="V9" s="160">
        <v>0</v>
      </c>
      <c r="W9" s="160">
        <v>1</v>
      </c>
      <c r="X9" s="148" t="s">
        <v>211</v>
      </c>
      <c r="Y9" s="160">
        <v>7</v>
      </c>
    </row>
    <row r="10" spans="1:25" ht="13.5" customHeight="1">
      <c r="A10" s="25"/>
      <c r="B10" s="13"/>
      <c r="C10" s="80"/>
      <c r="D10" s="81"/>
      <c r="E10" s="81"/>
      <c r="F10" s="82"/>
      <c r="G10" s="80"/>
      <c r="H10" s="76"/>
      <c r="I10" s="82"/>
      <c r="J10" s="81"/>
      <c r="K10" s="81"/>
      <c r="L10" s="77"/>
      <c r="M10" s="76"/>
      <c r="N10" s="79"/>
      <c r="P10" s="154"/>
      <c r="Q10" s="154"/>
      <c r="R10" s="144" t="s">
        <v>212</v>
      </c>
      <c r="S10" s="160">
        <v>26</v>
      </c>
      <c r="T10" s="160">
        <v>26</v>
      </c>
      <c r="U10" s="160">
        <v>0</v>
      </c>
      <c r="V10" s="160">
        <v>0</v>
      </c>
      <c r="W10" s="160">
        <v>0</v>
      </c>
      <c r="X10" s="163"/>
      <c r="Y10" s="160">
        <v>0</v>
      </c>
    </row>
    <row r="11" spans="1:25" s="2" customFormat="1" ht="13.5" customHeight="1">
      <c r="A11" s="229" t="s">
        <v>8</v>
      </c>
      <c r="B11" s="222"/>
      <c r="C11" s="80">
        <v>30407</v>
      </c>
      <c r="D11" s="81">
        <v>8</v>
      </c>
      <c r="E11" s="81">
        <v>71</v>
      </c>
      <c r="F11" s="82">
        <v>30163</v>
      </c>
      <c r="G11" s="80">
        <v>16910</v>
      </c>
      <c r="H11" s="76">
        <v>56.1</v>
      </c>
      <c r="I11" s="82">
        <v>2361</v>
      </c>
      <c r="J11" s="81">
        <v>61</v>
      </c>
      <c r="K11" s="81">
        <v>32</v>
      </c>
      <c r="L11" s="77"/>
      <c r="M11" s="76">
        <v>0.1</v>
      </c>
      <c r="N11" s="79">
        <v>72</v>
      </c>
      <c r="P11" s="154"/>
      <c r="Q11" s="154"/>
      <c r="R11" s="144" t="s">
        <v>227</v>
      </c>
      <c r="S11" s="160">
        <v>361</v>
      </c>
      <c r="T11" s="160">
        <v>326</v>
      </c>
      <c r="U11" s="160">
        <v>34</v>
      </c>
      <c r="V11" s="160">
        <v>0</v>
      </c>
      <c r="W11" s="160">
        <v>0</v>
      </c>
      <c r="X11" s="163"/>
      <c r="Y11" s="160">
        <v>1</v>
      </c>
    </row>
    <row r="12" spans="1:25" ht="13.5" customHeight="1">
      <c r="A12" s="2"/>
      <c r="B12" s="25" t="s">
        <v>35</v>
      </c>
      <c r="C12" s="80">
        <v>666</v>
      </c>
      <c r="D12" s="83">
        <v>4</v>
      </c>
      <c r="E12" s="81">
        <v>22</v>
      </c>
      <c r="F12" s="81">
        <v>636</v>
      </c>
      <c r="G12" s="84">
        <v>124</v>
      </c>
      <c r="H12" s="76">
        <v>19.5</v>
      </c>
      <c r="I12" s="81">
        <v>27</v>
      </c>
      <c r="J12" s="83" t="s">
        <v>62</v>
      </c>
      <c r="K12" s="83" t="s">
        <v>62</v>
      </c>
      <c r="L12" s="77"/>
      <c r="M12" s="76" t="s">
        <v>62</v>
      </c>
      <c r="N12" s="79">
        <v>4</v>
      </c>
      <c r="P12" s="154"/>
      <c r="Q12" s="154"/>
      <c r="R12" s="144" t="s">
        <v>228</v>
      </c>
      <c r="S12" s="160">
        <v>24</v>
      </c>
      <c r="T12" s="160">
        <v>20</v>
      </c>
      <c r="U12" s="160">
        <v>4</v>
      </c>
      <c r="V12" s="160">
        <v>0</v>
      </c>
      <c r="W12" s="160">
        <v>0</v>
      </c>
      <c r="X12" s="163"/>
      <c r="Y12" s="160">
        <v>0</v>
      </c>
    </row>
    <row r="13" spans="1:25" ht="13.5" customHeight="1">
      <c r="A13" s="2"/>
      <c r="B13" s="25" t="s">
        <v>36</v>
      </c>
      <c r="C13" s="80">
        <v>1228</v>
      </c>
      <c r="D13" s="83">
        <v>4</v>
      </c>
      <c r="E13" s="81">
        <v>45</v>
      </c>
      <c r="F13" s="85">
        <v>1178</v>
      </c>
      <c r="G13" s="84">
        <v>135</v>
      </c>
      <c r="H13" s="76">
        <v>11.5</v>
      </c>
      <c r="I13" s="81">
        <v>65</v>
      </c>
      <c r="J13" s="83" t="s">
        <v>62</v>
      </c>
      <c r="K13" s="83" t="s">
        <v>62</v>
      </c>
      <c r="L13" s="77"/>
      <c r="M13" s="83" t="s">
        <v>62</v>
      </c>
      <c r="N13" s="86">
        <v>1</v>
      </c>
      <c r="P13" s="154"/>
      <c r="Q13" s="154"/>
      <c r="R13" s="144" t="s">
        <v>229</v>
      </c>
      <c r="S13" s="160">
        <v>158</v>
      </c>
      <c r="T13" s="160">
        <v>0</v>
      </c>
      <c r="U13" s="160">
        <v>104</v>
      </c>
      <c r="V13" s="160">
        <v>0</v>
      </c>
      <c r="W13" s="160">
        <v>5</v>
      </c>
      <c r="X13" s="161" t="s">
        <v>230</v>
      </c>
      <c r="Y13" s="160">
        <v>49</v>
      </c>
    </row>
    <row r="14" spans="1:25" ht="13.5" customHeight="1">
      <c r="A14" s="2"/>
      <c r="B14" s="25" t="s">
        <v>37</v>
      </c>
      <c r="C14" s="80">
        <v>3585</v>
      </c>
      <c r="D14" s="83" t="s">
        <v>62</v>
      </c>
      <c r="E14" s="83" t="s">
        <v>62</v>
      </c>
      <c r="F14" s="82">
        <v>3552</v>
      </c>
      <c r="G14" s="80">
        <v>1992</v>
      </c>
      <c r="H14" s="76">
        <v>56.1</v>
      </c>
      <c r="I14" s="81">
        <v>400</v>
      </c>
      <c r="J14" s="81">
        <v>23</v>
      </c>
      <c r="K14" s="81">
        <v>4</v>
      </c>
      <c r="L14" s="77"/>
      <c r="M14" s="76">
        <v>0.1</v>
      </c>
      <c r="N14" s="79">
        <v>6</v>
      </c>
      <c r="P14" s="154"/>
      <c r="Q14" s="154"/>
      <c r="R14" s="144" t="s">
        <v>231</v>
      </c>
      <c r="S14" s="160">
        <v>182</v>
      </c>
      <c r="T14" s="160">
        <v>73</v>
      </c>
      <c r="U14" s="160">
        <v>104</v>
      </c>
      <c r="V14" s="160">
        <v>0</v>
      </c>
      <c r="W14" s="160">
        <v>0</v>
      </c>
      <c r="X14" s="161"/>
      <c r="Y14" s="160">
        <v>5</v>
      </c>
    </row>
    <row r="15" spans="1:25" ht="13.5" customHeight="1">
      <c r="A15" s="2"/>
      <c r="B15" s="25" t="s">
        <v>38</v>
      </c>
      <c r="C15" s="80">
        <v>2072</v>
      </c>
      <c r="D15" s="83" t="s">
        <v>62</v>
      </c>
      <c r="E15" s="83" t="s">
        <v>62</v>
      </c>
      <c r="F15" s="82">
        <v>2068</v>
      </c>
      <c r="G15" s="80">
        <v>1294</v>
      </c>
      <c r="H15" s="76">
        <v>62.6</v>
      </c>
      <c r="I15" s="81">
        <v>230</v>
      </c>
      <c r="J15" s="83" t="s">
        <v>62</v>
      </c>
      <c r="K15" s="81">
        <v>1</v>
      </c>
      <c r="L15" s="77"/>
      <c r="M15" s="76">
        <v>0</v>
      </c>
      <c r="N15" s="79">
        <v>3</v>
      </c>
      <c r="P15" s="154"/>
      <c r="Q15" s="230" t="s">
        <v>232</v>
      </c>
      <c r="R15" s="231"/>
      <c r="S15" s="160">
        <v>657</v>
      </c>
      <c r="T15" s="160">
        <v>0</v>
      </c>
      <c r="U15" s="160">
        <v>492</v>
      </c>
      <c r="V15" s="160">
        <v>83</v>
      </c>
      <c r="W15" s="160">
        <v>13</v>
      </c>
      <c r="X15" s="161" t="s">
        <v>233</v>
      </c>
      <c r="Y15" s="160">
        <v>69</v>
      </c>
    </row>
    <row r="16" spans="1:25" ht="13.5" customHeight="1">
      <c r="A16" s="2"/>
      <c r="B16" s="25" t="s">
        <v>39</v>
      </c>
      <c r="C16" s="80">
        <v>7343</v>
      </c>
      <c r="D16" s="83" t="s">
        <v>62</v>
      </c>
      <c r="E16" s="83" t="s">
        <v>62</v>
      </c>
      <c r="F16" s="82">
        <v>7322</v>
      </c>
      <c r="G16" s="80">
        <v>3050</v>
      </c>
      <c r="H16" s="76">
        <v>41.7</v>
      </c>
      <c r="I16" s="81">
        <v>580</v>
      </c>
      <c r="J16" s="83" t="s">
        <v>62</v>
      </c>
      <c r="K16" s="83">
        <v>8</v>
      </c>
      <c r="L16" s="77"/>
      <c r="M16" s="76">
        <v>0.1</v>
      </c>
      <c r="N16" s="79">
        <v>13</v>
      </c>
      <c r="P16" s="154"/>
      <c r="Q16" s="154"/>
      <c r="R16" s="144" t="s">
        <v>234</v>
      </c>
      <c r="S16" s="160">
        <v>8</v>
      </c>
      <c r="T16" s="160">
        <v>0</v>
      </c>
      <c r="U16" s="160">
        <v>6</v>
      </c>
      <c r="V16" s="160">
        <v>0</v>
      </c>
      <c r="W16" s="160">
        <v>0</v>
      </c>
      <c r="X16" s="163"/>
      <c r="Y16" s="160">
        <v>2</v>
      </c>
    </row>
    <row r="17" spans="1:25" ht="13.5" customHeight="1">
      <c r="A17" s="2"/>
      <c r="B17" s="25" t="s">
        <v>40</v>
      </c>
      <c r="C17" s="80">
        <v>3829</v>
      </c>
      <c r="D17" s="83" t="s">
        <v>62</v>
      </c>
      <c r="E17" s="83" t="s">
        <v>62</v>
      </c>
      <c r="F17" s="82">
        <v>3820</v>
      </c>
      <c r="G17" s="80">
        <v>1906</v>
      </c>
      <c r="H17" s="76">
        <v>49.9</v>
      </c>
      <c r="I17" s="81">
        <v>336</v>
      </c>
      <c r="J17" s="83" t="s">
        <v>62</v>
      </c>
      <c r="K17" s="83" t="s">
        <v>62</v>
      </c>
      <c r="L17" s="77"/>
      <c r="M17" s="76" t="s">
        <v>62</v>
      </c>
      <c r="N17" s="79">
        <v>9</v>
      </c>
      <c r="P17" s="154"/>
      <c r="Q17" s="154"/>
      <c r="R17" s="144" t="s">
        <v>235</v>
      </c>
      <c r="S17" s="160">
        <v>89</v>
      </c>
      <c r="T17" s="160">
        <v>0</v>
      </c>
      <c r="U17" s="160">
        <v>88</v>
      </c>
      <c r="V17" s="160">
        <v>0</v>
      </c>
      <c r="W17" s="160">
        <v>0</v>
      </c>
      <c r="X17" s="163"/>
      <c r="Y17" s="160">
        <v>1</v>
      </c>
    </row>
    <row r="18" spans="1:25" ht="13.5" customHeight="1">
      <c r="A18" s="2"/>
      <c r="B18" s="25" t="s">
        <v>15</v>
      </c>
      <c r="C18" s="80">
        <v>1691</v>
      </c>
      <c r="D18" s="83" t="s">
        <v>62</v>
      </c>
      <c r="E18" s="83">
        <v>1</v>
      </c>
      <c r="F18" s="82">
        <v>1686</v>
      </c>
      <c r="G18" s="84">
        <v>920</v>
      </c>
      <c r="H18" s="76">
        <v>54.6</v>
      </c>
      <c r="I18" s="81">
        <v>161</v>
      </c>
      <c r="J18" s="83" t="s">
        <v>62</v>
      </c>
      <c r="K18" s="81">
        <v>2</v>
      </c>
      <c r="L18" s="77"/>
      <c r="M18" s="76">
        <v>0.1</v>
      </c>
      <c r="N18" s="86">
        <v>2</v>
      </c>
      <c r="P18" s="164"/>
      <c r="Q18" s="164"/>
      <c r="R18" s="165" t="s">
        <v>236</v>
      </c>
      <c r="S18" s="160">
        <v>323</v>
      </c>
      <c r="T18" s="160">
        <v>0</v>
      </c>
      <c r="U18" s="160">
        <v>273</v>
      </c>
      <c r="V18" s="160">
        <v>2</v>
      </c>
      <c r="W18" s="160">
        <v>11</v>
      </c>
      <c r="X18" s="161" t="s">
        <v>237</v>
      </c>
      <c r="Y18" s="160">
        <v>37</v>
      </c>
    </row>
    <row r="19" spans="1:25" ht="13.5" customHeight="1">
      <c r="A19" s="2"/>
      <c r="B19" s="25" t="s">
        <v>41</v>
      </c>
      <c r="C19" s="80">
        <v>438</v>
      </c>
      <c r="D19" s="83" t="s">
        <v>62</v>
      </c>
      <c r="E19" s="83">
        <v>3</v>
      </c>
      <c r="F19" s="81">
        <v>430</v>
      </c>
      <c r="G19" s="84">
        <v>124</v>
      </c>
      <c r="H19" s="76">
        <v>28.8</v>
      </c>
      <c r="I19" s="81">
        <v>54</v>
      </c>
      <c r="J19" s="83" t="s">
        <v>62</v>
      </c>
      <c r="K19" s="87">
        <v>1</v>
      </c>
      <c r="L19" s="77"/>
      <c r="M19" s="76">
        <v>0.2</v>
      </c>
      <c r="N19" s="86">
        <v>4</v>
      </c>
      <c r="P19" s="166"/>
      <c r="Q19" s="166"/>
      <c r="R19" s="157" t="s">
        <v>231</v>
      </c>
      <c r="S19" s="167">
        <v>237</v>
      </c>
      <c r="T19" s="167">
        <v>0</v>
      </c>
      <c r="U19" s="167">
        <v>125</v>
      </c>
      <c r="V19" s="167">
        <v>81</v>
      </c>
      <c r="W19" s="167">
        <v>2</v>
      </c>
      <c r="X19" s="168" t="s">
        <v>238</v>
      </c>
      <c r="Y19" s="167">
        <v>29</v>
      </c>
    </row>
    <row r="20" spans="1:25" ht="13.5" customHeight="1">
      <c r="A20" s="2"/>
      <c r="B20" s="26" t="s">
        <v>316</v>
      </c>
      <c r="C20" s="88">
        <v>276</v>
      </c>
      <c r="D20" s="83" t="s">
        <v>62</v>
      </c>
      <c r="E20" s="83" t="s">
        <v>62</v>
      </c>
      <c r="F20" s="83">
        <v>275</v>
      </c>
      <c r="G20" s="89">
        <v>249</v>
      </c>
      <c r="H20" s="76">
        <v>90.5</v>
      </c>
      <c r="I20" s="83">
        <v>10</v>
      </c>
      <c r="J20" s="83" t="s">
        <v>62</v>
      </c>
      <c r="K20" s="83" t="s">
        <v>62</v>
      </c>
      <c r="L20" s="90"/>
      <c r="M20" s="83" t="s">
        <v>62</v>
      </c>
      <c r="N20" s="86">
        <v>1</v>
      </c>
      <c r="P20" s="169" t="s">
        <v>303</v>
      </c>
      <c r="Q20" s="169"/>
      <c r="R20" s="154"/>
      <c r="S20" s="154"/>
      <c r="T20" s="154"/>
      <c r="U20" s="154"/>
      <c r="V20" s="154"/>
      <c r="W20" s="154"/>
      <c r="X20" s="154"/>
      <c r="Y20" s="154"/>
    </row>
    <row r="21" spans="1:25" ht="13.5" customHeight="1">
      <c r="A21" s="2"/>
      <c r="B21" s="26" t="s">
        <v>315</v>
      </c>
      <c r="C21" s="91">
        <v>458</v>
      </c>
      <c r="D21" s="92" t="s">
        <v>62</v>
      </c>
      <c r="E21" s="92" t="s">
        <v>62</v>
      </c>
      <c r="F21" s="92">
        <v>456</v>
      </c>
      <c r="G21" s="93">
        <v>185</v>
      </c>
      <c r="H21" s="76">
        <v>40.6</v>
      </c>
      <c r="I21" s="92">
        <v>25</v>
      </c>
      <c r="J21" s="83" t="s">
        <v>62</v>
      </c>
      <c r="K21" s="83" t="s">
        <v>62</v>
      </c>
      <c r="L21" s="94"/>
      <c r="M21" s="76" t="s">
        <v>62</v>
      </c>
      <c r="N21" s="86">
        <v>2</v>
      </c>
      <c r="P21" s="170" t="s">
        <v>304</v>
      </c>
      <c r="Q21" s="154"/>
      <c r="R21" s="154"/>
      <c r="S21" s="154"/>
      <c r="T21" s="154"/>
      <c r="U21" s="154"/>
      <c r="V21" s="154"/>
      <c r="W21" s="154"/>
      <c r="X21" s="154"/>
      <c r="Y21" s="154"/>
    </row>
    <row r="22" spans="1:25" ht="13.5" customHeight="1">
      <c r="A22" s="2"/>
      <c r="B22" s="25" t="s">
        <v>56</v>
      </c>
      <c r="C22" s="80">
        <v>5445</v>
      </c>
      <c r="D22" s="83" t="s">
        <v>62</v>
      </c>
      <c r="E22" s="83" t="s">
        <v>62</v>
      </c>
      <c r="F22" s="82">
        <v>5400</v>
      </c>
      <c r="G22" s="80">
        <v>4631</v>
      </c>
      <c r="H22" s="76">
        <v>85.8</v>
      </c>
      <c r="I22" s="81">
        <v>251</v>
      </c>
      <c r="J22" s="81">
        <v>23</v>
      </c>
      <c r="K22" s="81">
        <v>6</v>
      </c>
      <c r="L22" s="77"/>
      <c r="M22" s="76">
        <v>0.1</v>
      </c>
      <c r="N22" s="79">
        <v>16</v>
      </c>
      <c r="P22" s="170" t="s">
        <v>305</v>
      </c>
      <c r="Q22" s="154"/>
      <c r="R22" s="154"/>
      <c r="S22" s="154"/>
      <c r="T22" s="154"/>
      <c r="U22" s="154"/>
      <c r="V22" s="154"/>
      <c r="W22" s="154"/>
      <c r="X22" s="154"/>
      <c r="Y22" s="154"/>
    </row>
    <row r="23" spans="1:25" ht="13.5" customHeight="1">
      <c r="A23" s="2"/>
      <c r="B23" s="25" t="s">
        <v>73</v>
      </c>
      <c r="C23" s="80">
        <v>3376</v>
      </c>
      <c r="D23" s="83" t="s">
        <v>62</v>
      </c>
      <c r="E23" s="83" t="s">
        <v>62</v>
      </c>
      <c r="F23" s="80">
        <v>3340</v>
      </c>
      <c r="G23" s="80">
        <v>2300</v>
      </c>
      <c r="H23" s="76">
        <v>68.900000000000006</v>
      </c>
      <c r="I23" s="80">
        <v>222</v>
      </c>
      <c r="J23" s="80">
        <v>15</v>
      </c>
      <c r="K23" s="80">
        <v>10</v>
      </c>
      <c r="L23" s="77"/>
      <c r="M23" s="95">
        <v>0.3</v>
      </c>
      <c r="N23" s="96">
        <v>11</v>
      </c>
      <c r="P23" s="170" t="s">
        <v>306</v>
      </c>
      <c r="Q23" s="154"/>
      <c r="R23" s="154"/>
      <c r="S23" s="154"/>
      <c r="T23" s="154"/>
      <c r="U23" s="154"/>
      <c r="V23" s="154"/>
      <c r="W23" s="154"/>
      <c r="X23" s="154"/>
      <c r="Y23" s="154"/>
    </row>
    <row r="24" spans="1:25" ht="13.5" customHeight="1">
      <c r="A24" s="2"/>
      <c r="B24" s="25"/>
      <c r="C24" s="80"/>
      <c r="D24" s="83"/>
      <c r="E24" s="83"/>
      <c r="F24" s="82"/>
      <c r="G24" s="80"/>
      <c r="H24" s="76"/>
      <c r="I24" s="82"/>
      <c r="J24" s="82"/>
      <c r="K24" s="82"/>
      <c r="L24" s="77"/>
      <c r="M24" s="76"/>
      <c r="N24" s="97"/>
      <c r="P24" s="170" t="s">
        <v>307</v>
      </c>
      <c r="Q24" s="154"/>
      <c r="R24" s="154"/>
      <c r="S24" s="154"/>
      <c r="T24" s="154"/>
      <c r="U24" s="154"/>
      <c r="V24" s="154"/>
      <c r="W24" s="154"/>
      <c r="X24" s="154"/>
      <c r="Y24" s="154"/>
    </row>
    <row r="25" spans="1:25" ht="13.5" customHeight="1">
      <c r="A25" s="229" t="s">
        <v>9</v>
      </c>
      <c r="B25" s="259"/>
      <c r="C25" s="80">
        <v>30761</v>
      </c>
      <c r="D25" s="83" t="s">
        <v>62</v>
      </c>
      <c r="E25" s="83">
        <v>1</v>
      </c>
      <c r="F25" s="82">
        <v>30285</v>
      </c>
      <c r="G25" s="80">
        <v>20871</v>
      </c>
      <c r="H25" s="76">
        <v>68.900000000000006</v>
      </c>
      <c r="I25" s="82">
        <v>1698</v>
      </c>
      <c r="J25" s="81">
        <v>411</v>
      </c>
      <c r="K25" s="81">
        <v>5</v>
      </c>
      <c r="L25" s="77"/>
      <c r="M25" s="76">
        <v>0</v>
      </c>
      <c r="N25" s="79">
        <v>59</v>
      </c>
      <c r="P25" s="170" t="s">
        <v>308</v>
      </c>
      <c r="Q25" s="154"/>
      <c r="R25" s="154"/>
      <c r="S25" s="154"/>
      <c r="T25" s="154"/>
      <c r="U25" s="154"/>
      <c r="V25" s="154"/>
      <c r="W25" s="154"/>
      <c r="X25" s="154"/>
      <c r="Y25" s="154"/>
    </row>
    <row r="26" spans="1:25" ht="13.5" customHeight="1">
      <c r="A26" s="2"/>
      <c r="B26" s="25" t="s">
        <v>74</v>
      </c>
      <c r="C26" s="80">
        <v>450</v>
      </c>
      <c r="D26" s="83" t="s">
        <v>62</v>
      </c>
      <c r="E26" s="83" t="s">
        <v>62</v>
      </c>
      <c r="F26" s="81">
        <v>444</v>
      </c>
      <c r="G26" s="84">
        <v>436</v>
      </c>
      <c r="H26" s="76">
        <v>98.2</v>
      </c>
      <c r="I26" s="81">
        <v>3</v>
      </c>
      <c r="J26" s="83">
        <v>1</v>
      </c>
      <c r="K26" s="87" t="s">
        <v>62</v>
      </c>
      <c r="L26" s="77"/>
      <c r="M26" s="76" t="s">
        <v>62</v>
      </c>
      <c r="N26" s="86">
        <v>5</v>
      </c>
    </row>
    <row r="27" spans="1:25" ht="13.5" customHeight="1">
      <c r="A27" s="2"/>
      <c r="B27" s="25" t="s">
        <v>75</v>
      </c>
      <c r="C27" s="80">
        <v>382</v>
      </c>
      <c r="D27" s="83" t="s">
        <v>62</v>
      </c>
      <c r="E27" s="83" t="s">
        <v>62</v>
      </c>
      <c r="F27" s="81">
        <v>380</v>
      </c>
      <c r="G27" s="84">
        <v>95</v>
      </c>
      <c r="H27" s="76">
        <v>25</v>
      </c>
      <c r="I27" s="81">
        <v>12</v>
      </c>
      <c r="J27" s="83">
        <v>1</v>
      </c>
      <c r="K27" s="87" t="s">
        <v>62</v>
      </c>
      <c r="L27" s="77"/>
      <c r="M27" s="76" t="s">
        <v>62</v>
      </c>
      <c r="N27" s="86">
        <v>1</v>
      </c>
    </row>
    <row r="28" spans="1:25" ht="13.5" customHeight="1">
      <c r="A28" s="2"/>
      <c r="B28" s="26" t="s">
        <v>317</v>
      </c>
      <c r="C28" s="91">
        <v>12825</v>
      </c>
      <c r="D28" s="83" t="s">
        <v>62</v>
      </c>
      <c r="E28" s="83" t="s">
        <v>62</v>
      </c>
      <c r="F28" s="98">
        <v>12815</v>
      </c>
      <c r="G28" s="91">
        <v>6354</v>
      </c>
      <c r="H28" s="76">
        <v>49.6</v>
      </c>
      <c r="I28" s="98">
        <v>1001</v>
      </c>
      <c r="J28" s="92" t="s">
        <v>62</v>
      </c>
      <c r="K28" s="92">
        <v>2</v>
      </c>
      <c r="L28" s="94"/>
      <c r="M28" s="76">
        <v>0</v>
      </c>
      <c r="N28" s="99">
        <v>8</v>
      </c>
    </row>
    <row r="29" spans="1:25" ht="13.5" customHeight="1">
      <c r="A29" s="2"/>
      <c r="B29" s="25" t="s">
        <v>76</v>
      </c>
      <c r="C29" s="80">
        <v>141</v>
      </c>
      <c r="D29" s="83" t="s">
        <v>62</v>
      </c>
      <c r="E29" s="83" t="s">
        <v>62</v>
      </c>
      <c r="F29" s="81">
        <v>141</v>
      </c>
      <c r="G29" s="84">
        <v>103</v>
      </c>
      <c r="H29" s="76">
        <v>73</v>
      </c>
      <c r="I29" s="81">
        <v>8</v>
      </c>
      <c r="J29" s="83" t="s">
        <v>62</v>
      </c>
      <c r="K29" s="83" t="s">
        <v>62</v>
      </c>
      <c r="L29" s="77"/>
      <c r="M29" s="76" t="s">
        <v>62</v>
      </c>
      <c r="N29" s="86" t="s">
        <v>62</v>
      </c>
    </row>
    <row r="30" spans="1:25" ht="13.5" customHeight="1">
      <c r="A30" s="2"/>
      <c r="B30" s="25" t="s">
        <v>13</v>
      </c>
      <c r="C30" s="80">
        <v>44</v>
      </c>
      <c r="D30" s="83" t="s">
        <v>62</v>
      </c>
      <c r="E30" s="83">
        <v>1</v>
      </c>
      <c r="F30" s="81">
        <v>43</v>
      </c>
      <c r="G30" s="83" t="s">
        <v>62</v>
      </c>
      <c r="H30" s="76" t="s">
        <v>62</v>
      </c>
      <c r="I30" s="83" t="s">
        <v>62</v>
      </c>
      <c r="J30" s="83" t="s">
        <v>62</v>
      </c>
      <c r="K30" s="83" t="s">
        <v>62</v>
      </c>
      <c r="L30" s="77"/>
      <c r="M30" s="76" t="s">
        <v>62</v>
      </c>
      <c r="N30" s="86" t="s">
        <v>62</v>
      </c>
    </row>
    <row r="31" spans="1:25" ht="13.5" customHeight="1">
      <c r="A31" s="2"/>
      <c r="B31" s="25" t="s">
        <v>46</v>
      </c>
      <c r="C31" s="80">
        <v>62</v>
      </c>
      <c r="D31" s="83" t="s">
        <v>62</v>
      </c>
      <c r="E31" s="83" t="s">
        <v>62</v>
      </c>
      <c r="F31" s="81">
        <v>62</v>
      </c>
      <c r="G31" s="84">
        <v>52</v>
      </c>
      <c r="H31" s="76">
        <v>83.9</v>
      </c>
      <c r="I31" s="83">
        <v>1</v>
      </c>
      <c r="J31" s="83" t="s">
        <v>62</v>
      </c>
      <c r="K31" s="83" t="s">
        <v>62</v>
      </c>
      <c r="L31" s="77"/>
      <c r="M31" s="76" t="s">
        <v>62</v>
      </c>
      <c r="N31" s="86" t="s">
        <v>62</v>
      </c>
    </row>
    <row r="32" spans="1:25" ht="13.5" customHeight="1">
      <c r="A32" s="2"/>
      <c r="B32" s="25" t="s">
        <v>47</v>
      </c>
      <c r="C32" s="80">
        <v>4213</v>
      </c>
      <c r="D32" s="83" t="s">
        <v>62</v>
      </c>
      <c r="E32" s="83" t="s">
        <v>62</v>
      </c>
      <c r="F32" s="82">
        <v>4202</v>
      </c>
      <c r="G32" s="80">
        <v>3969</v>
      </c>
      <c r="H32" s="76">
        <v>94.5</v>
      </c>
      <c r="I32" s="81">
        <v>6</v>
      </c>
      <c r="J32" s="81">
        <v>10</v>
      </c>
      <c r="K32" s="83" t="s">
        <v>62</v>
      </c>
      <c r="L32" s="77"/>
      <c r="M32" s="76" t="s">
        <v>62</v>
      </c>
      <c r="N32" s="86">
        <v>1</v>
      </c>
    </row>
    <row r="33" spans="1:25" ht="13.5" customHeight="1">
      <c r="A33" s="2"/>
      <c r="B33" s="25" t="s">
        <v>48</v>
      </c>
      <c r="C33" s="80">
        <v>9507</v>
      </c>
      <c r="D33" s="83" t="s">
        <v>62</v>
      </c>
      <c r="E33" s="83" t="s">
        <v>62</v>
      </c>
      <c r="F33" s="82">
        <v>9384</v>
      </c>
      <c r="G33" s="80">
        <v>7826</v>
      </c>
      <c r="H33" s="76">
        <v>83.4</v>
      </c>
      <c r="I33" s="81">
        <v>517</v>
      </c>
      <c r="J33" s="80">
        <v>89</v>
      </c>
      <c r="K33" s="83" t="s">
        <v>62</v>
      </c>
      <c r="L33" s="77"/>
      <c r="M33" s="76" t="s">
        <v>62</v>
      </c>
      <c r="N33" s="79">
        <v>34</v>
      </c>
    </row>
    <row r="34" spans="1:25" ht="13.5" customHeight="1">
      <c r="A34" s="2"/>
      <c r="B34" s="25" t="s">
        <v>14</v>
      </c>
      <c r="C34" s="80">
        <v>3137</v>
      </c>
      <c r="D34" s="83" t="s">
        <v>62</v>
      </c>
      <c r="E34" s="83" t="s">
        <v>62</v>
      </c>
      <c r="F34" s="80">
        <v>2814</v>
      </c>
      <c r="G34" s="80">
        <v>2036</v>
      </c>
      <c r="H34" s="76">
        <v>72.400000000000006</v>
      </c>
      <c r="I34" s="82">
        <v>150</v>
      </c>
      <c r="J34" s="82">
        <v>310</v>
      </c>
      <c r="K34" s="82">
        <v>3</v>
      </c>
      <c r="L34" s="77"/>
      <c r="M34" s="76">
        <v>0.1</v>
      </c>
      <c r="N34" s="97">
        <v>10</v>
      </c>
    </row>
    <row r="35" spans="1:25" ht="13.5" customHeight="1">
      <c r="A35" s="27" t="s">
        <v>10</v>
      </c>
      <c r="B35" s="28"/>
      <c r="C35" s="100" t="s">
        <v>77</v>
      </c>
      <c r="D35" s="100"/>
      <c r="E35" s="100"/>
      <c r="F35" s="100" t="s">
        <v>78</v>
      </c>
      <c r="G35" s="100" t="s">
        <v>79</v>
      </c>
      <c r="H35" s="100" t="s">
        <v>80</v>
      </c>
      <c r="I35" s="100" t="s">
        <v>81</v>
      </c>
      <c r="J35" s="100" t="s">
        <v>82</v>
      </c>
      <c r="K35" s="100" t="s">
        <v>63</v>
      </c>
      <c r="L35" s="27"/>
      <c r="M35" s="100" t="s">
        <v>63</v>
      </c>
      <c r="N35" s="101" t="s">
        <v>64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s="47" customFormat="1" ht="13.5" customHeight="1">
      <c r="A36" s="46" t="s">
        <v>54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25" s="47" customFormat="1" ht="13.5" customHeight="1">
      <c r="A37" s="1" t="s">
        <v>298</v>
      </c>
      <c r="B37" s="1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25" s="47" customFormat="1" ht="13.5" customHeight="1">
      <c r="A38" s="47" t="s">
        <v>114</v>
      </c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25" s="47" customFormat="1" ht="13.5" customHeight="1">
      <c r="A39" s="46" t="s">
        <v>115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6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3.5" customHeight="1">
      <c r="A40" s="46" t="s">
        <v>53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25" ht="13.5" customHeight="1">
      <c r="A41" s="261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</row>
    <row r="42" spans="1:25" ht="13.5" customHeight="1">
      <c r="A42" s="72"/>
      <c r="B42" s="2"/>
      <c r="C42" s="3"/>
      <c r="D42" s="2"/>
      <c r="E42" s="3"/>
      <c r="F42" s="3"/>
      <c r="G42" s="3"/>
      <c r="H42" s="3"/>
      <c r="I42" s="3"/>
      <c r="J42" s="3"/>
      <c r="K42" s="3"/>
      <c r="L42" s="3"/>
      <c r="M42" s="3"/>
      <c r="N42" s="2"/>
    </row>
    <row r="43" spans="1:25" ht="13.5" customHeight="1" thickBot="1">
      <c r="A43" s="151" t="s">
        <v>299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  <c r="N43" s="5" t="s">
        <v>83</v>
      </c>
      <c r="P43" s="156" t="s">
        <v>300</v>
      </c>
      <c r="Q43" s="154"/>
      <c r="R43" s="154"/>
      <c r="S43" s="154"/>
      <c r="T43" s="154"/>
      <c r="U43" s="154"/>
      <c r="V43" s="154"/>
      <c r="W43" s="154"/>
      <c r="X43" s="254" t="s">
        <v>313</v>
      </c>
      <c r="Y43" s="255"/>
    </row>
    <row r="44" spans="1:25" ht="13.5" customHeight="1" thickTop="1">
      <c r="A44" s="6"/>
      <c r="B44" s="7"/>
      <c r="C44" s="8"/>
      <c r="D44" s="233" t="s">
        <v>109</v>
      </c>
      <c r="E44" s="217"/>
      <c r="F44" s="217"/>
      <c r="G44" s="217"/>
      <c r="H44" s="217"/>
      <c r="I44" s="217"/>
      <c r="J44" s="218"/>
      <c r="K44" s="10"/>
      <c r="L44" s="9"/>
      <c r="M44" s="114"/>
      <c r="N44" s="219" t="s">
        <v>3</v>
      </c>
      <c r="P44" s="243" t="s">
        <v>301</v>
      </c>
      <c r="Q44" s="243"/>
      <c r="R44" s="244"/>
      <c r="S44" s="247" t="s">
        <v>208</v>
      </c>
      <c r="T44" s="249" t="s">
        <v>302</v>
      </c>
      <c r="U44" s="250"/>
      <c r="V44" s="251"/>
      <c r="W44" s="240" t="s">
        <v>218</v>
      </c>
      <c r="X44" s="252"/>
      <c r="Y44" s="240" t="s">
        <v>219</v>
      </c>
    </row>
    <row r="45" spans="1:25" ht="13.5" customHeight="1">
      <c r="A45" s="11"/>
      <c r="B45" s="12"/>
      <c r="C45" s="13"/>
      <c r="D45" s="226" t="s">
        <v>11</v>
      </c>
      <c r="E45" s="223" t="s">
        <v>32</v>
      </c>
      <c r="F45" s="224"/>
      <c r="G45" s="224"/>
      <c r="H45" s="224"/>
      <c r="I45" s="225"/>
      <c r="J45" s="119"/>
      <c r="K45" s="14"/>
      <c r="L45" s="238" t="s">
        <v>17</v>
      </c>
      <c r="M45" s="239"/>
      <c r="N45" s="220"/>
      <c r="P45" s="245"/>
      <c r="Q45" s="245"/>
      <c r="R45" s="246"/>
      <c r="S45" s="248"/>
      <c r="T45" s="158" t="s">
        <v>220</v>
      </c>
      <c r="U45" s="158" t="s">
        <v>221</v>
      </c>
      <c r="V45" s="159" t="s">
        <v>318</v>
      </c>
      <c r="W45" s="241"/>
      <c r="X45" s="253"/>
      <c r="Y45" s="241"/>
    </row>
    <row r="46" spans="1:25" ht="13.5" customHeight="1">
      <c r="A46" s="257" t="s">
        <v>116</v>
      </c>
      <c r="B46" s="258"/>
      <c r="C46" s="15" t="s">
        <v>1</v>
      </c>
      <c r="D46" s="227"/>
      <c r="E46" s="226" t="s">
        <v>4</v>
      </c>
      <c r="F46" s="13" t="s">
        <v>12</v>
      </c>
      <c r="G46" s="16" t="s">
        <v>71</v>
      </c>
      <c r="H46" s="17" t="s">
        <v>16</v>
      </c>
      <c r="I46" s="16" t="s">
        <v>72</v>
      </c>
      <c r="J46" s="122" t="s">
        <v>117</v>
      </c>
      <c r="K46" s="126" t="s">
        <v>2</v>
      </c>
      <c r="L46" s="127" t="s">
        <v>0</v>
      </c>
      <c r="M46" s="115"/>
      <c r="N46" s="220"/>
      <c r="P46" s="230" t="s">
        <v>345</v>
      </c>
      <c r="Q46" s="230"/>
      <c r="R46" s="231"/>
      <c r="S46" s="160">
        <v>11062</v>
      </c>
      <c r="T46" s="160">
        <v>9773</v>
      </c>
      <c r="U46" s="160">
        <v>1041</v>
      </c>
      <c r="V46" s="160">
        <v>75</v>
      </c>
      <c r="W46" s="160">
        <v>11</v>
      </c>
      <c r="X46" s="161" t="s">
        <v>239</v>
      </c>
      <c r="Y46" s="160">
        <v>162</v>
      </c>
    </row>
    <row r="47" spans="1:25" ht="13.5" customHeight="1">
      <c r="A47" s="11"/>
      <c r="B47" s="12"/>
      <c r="C47" s="13"/>
      <c r="D47" s="227"/>
      <c r="E47" s="227"/>
      <c r="F47" s="13"/>
      <c r="G47" s="16" t="s">
        <v>108</v>
      </c>
      <c r="H47" s="18" t="s">
        <v>110</v>
      </c>
      <c r="I47" s="16" t="s">
        <v>5</v>
      </c>
      <c r="J47" s="122" t="s">
        <v>123</v>
      </c>
      <c r="K47" s="14"/>
      <c r="L47" s="127" t="s">
        <v>33</v>
      </c>
      <c r="M47" s="116" t="s">
        <v>124</v>
      </c>
      <c r="N47" s="220"/>
      <c r="P47" s="144"/>
      <c r="Q47" s="144"/>
      <c r="R47" s="145"/>
      <c r="S47" s="160"/>
      <c r="T47" s="162" t="s">
        <v>240</v>
      </c>
      <c r="U47" s="162" t="s">
        <v>241</v>
      </c>
      <c r="V47" s="160"/>
      <c r="W47" s="160"/>
      <c r="X47" s="161"/>
      <c r="Y47" s="160"/>
    </row>
    <row r="48" spans="1:25" ht="13.5" customHeight="1">
      <c r="A48" s="11"/>
      <c r="B48" s="12"/>
      <c r="C48" s="124" t="s">
        <v>118</v>
      </c>
      <c r="D48" s="227"/>
      <c r="E48" s="227"/>
      <c r="F48" s="124" t="s">
        <v>120</v>
      </c>
      <c r="G48" s="124" t="s">
        <v>121</v>
      </c>
      <c r="H48" s="19" t="s">
        <v>126</v>
      </c>
      <c r="I48" s="16" t="s">
        <v>34</v>
      </c>
      <c r="J48" s="120"/>
      <c r="K48" s="125" t="s">
        <v>122</v>
      </c>
      <c r="L48" s="128" t="s">
        <v>6</v>
      </c>
      <c r="M48" s="117"/>
      <c r="N48" s="220"/>
      <c r="P48" s="154"/>
      <c r="Q48" s="230" t="s">
        <v>224</v>
      </c>
      <c r="R48" s="242"/>
      <c r="S48" s="160">
        <v>10372</v>
      </c>
      <c r="T48" s="160">
        <v>9773</v>
      </c>
      <c r="U48" s="160">
        <v>490</v>
      </c>
      <c r="V48" s="160">
        <v>0</v>
      </c>
      <c r="W48" s="160">
        <v>3</v>
      </c>
      <c r="X48" s="161" t="s">
        <v>242</v>
      </c>
      <c r="Y48" s="160">
        <v>106</v>
      </c>
    </row>
    <row r="49" spans="1:25" ht="13.5" customHeight="1">
      <c r="A49" s="20"/>
      <c r="B49" s="21"/>
      <c r="D49" s="228"/>
      <c r="E49" s="228"/>
      <c r="F49" s="22"/>
      <c r="H49" s="23" t="s">
        <v>111</v>
      </c>
      <c r="I49" s="22"/>
      <c r="J49" s="121"/>
      <c r="K49" s="22"/>
      <c r="L49" s="24"/>
      <c r="M49" s="118"/>
      <c r="N49" s="20"/>
      <c r="P49" s="154"/>
      <c r="Q49" s="154"/>
      <c r="R49" s="144" t="s">
        <v>225</v>
      </c>
      <c r="S49" s="160">
        <v>255</v>
      </c>
      <c r="T49" s="160">
        <v>0</v>
      </c>
      <c r="U49" s="160">
        <v>233</v>
      </c>
      <c r="V49" s="160">
        <v>0</v>
      </c>
      <c r="W49" s="160">
        <v>0</v>
      </c>
      <c r="X49" s="163"/>
      <c r="Y49" s="160">
        <v>22</v>
      </c>
    </row>
    <row r="50" spans="1:25" ht="13.5" customHeight="1">
      <c r="A50" s="260" t="s">
        <v>7</v>
      </c>
      <c r="B50" s="221"/>
      <c r="C50" s="73">
        <f>68190+228-1029-1</f>
        <v>67388</v>
      </c>
      <c r="D50" s="74">
        <v>14</v>
      </c>
      <c r="E50" s="74">
        <v>69</v>
      </c>
      <c r="F50" s="75">
        <f>63462+2995+172</f>
        <v>66629</v>
      </c>
      <c r="G50" s="73">
        <f>1492+7214+19350+5296+7412+124</f>
        <v>40888</v>
      </c>
      <c r="H50" s="76">
        <f>G50/F50*100</f>
        <v>61.366672169775924</v>
      </c>
      <c r="I50" s="75">
        <f>4186+243+12</f>
        <v>4441</v>
      </c>
      <c r="J50" s="74">
        <f>462+54</f>
        <v>516</v>
      </c>
      <c r="K50" s="74">
        <v>31</v>
      </c>
      <c r="L50" s="77"/>
      <c r="M50" s="78">
        <f>K50/C50*100</f>
        <v>4.6002255594467856E-2</v>
      </c>
      <c r="N50" s="79">
        <f>2+1+121+1+3+1</f>
        <v>129</v>
      </c>
      <c r="P50" s="154"/>
      <c r="Q50" s="154"/>
      <c r="R50" s="144" t="s">
        <v>226</v>
      </c>
      <c r="S50" s="160">
        <v>9275</v>
      </c>
      <c r="T50" s="160">
        <v>9260</v>
      </c>
      <c r="U50" s="160">
        <v>0</v>
      </c>
      <c r="V50" s="160">
        <v>0</v>
      </c>
      <c r="W50" s="160">
        <v>0</v>
      </c>
      <c r="X50" s="148"/>
      <c r="Y50" s="160">
        <v>15</v>
      </c>
    </row>
    <row r="51" spans="1:25" ht="13.5" customHeight="1">
      <c r="A51" s="25"/>
      <c r="B51" s="13"/>
      <c r="C51" s="80"/>
      <c r="D51" s="81"/>
      <c r="E51" s="81"/>
      <c r="F51" s="82"/>
      <c r="G51" s="80"/>
      <c r="H51" s="76"/>
      <c r="I51" s="82"/>
      <c r="J51" s="81"/>
      <c r="K51" s="81"/>
      <c r="L51" s="77"/>
      <c r="M51" s="76"/>
      <c r="N51" s="79"/>
      <c r="P51" s="154"/>
      <c r="Q51" s="154"/>
      <c r="R51" s="144" t="s">
        <v>212</v>
      </c>
      <c r="S51" s="160">
        <v>30</v>
      </c>
      <c r="T51" s="160">
        <v>30</v>
      </c>
      <c r="U51" s="160">
        <v>0</v>
      </c>
      <c r="V51" s="160">
        <v>0</v>
      </c>
      <c r="W51" s="160">
        <v>0</v>
      </c>
      <c r="X51" s="163"/>
      <c r="Y51" s="160">
        <v>0</v>
      </c>
    </row>
    <row r="52" spans="1:25" ht="13.5" customHeight="1">
      <c r="A52" s="229" t="s">
        <v>8</v>
      </c>
      <c r="B52" s="222"/>
      <c r="C52" s="80">
        <f>35357-687</f>
        <v>34670</v>
      </c>
      <c r="D52" s="81">
        <v>14</v>
      </c>
      <c r="E52" s="81">
        <v>67</v>
      </c>
      <c r="F52" s="82">
        <f>31455+2979</f>
        <v>34434</v>
      </c>
      <c r="G52" s="80">
        <f>1120+3794+11172+2938+202</f>
        <v>19226</v>
      </c>
      <c r="H52" s="76">
        <f t="shared" ref="H52:H64" si="0">G52/F52*100</f>
        <v>55.834349770575599</v>
      </c>
      <c r="I52" s="82">
        <f>2520+103</f>
        <v>2623</v>
      </c>
      <c r="J52" s="81">
        <f>81</f>
        <v>81</v>
      </c>
      <c r="K52" s="81">
        <v>17</v>
      </c>
      <c r="L52" s="77"/>
      <c r="M52" s="76">
        <f>K52/C52*100</f>
        <v>4.9033746755119692E-2</v>
      </c>
      <c r="N52" s="79">
        <f>1+55+1</f>
        <v>57</v>
      </c>
      <c r="P52" s="154"/>
      <c r="Q52" s="154"/>
      <c r="R52" s="144" t="s">
        <v>227</v>
      </c>
      <c r="S52" s="160">
        <v>408</v>
      </c>
      <c r="T52" s="160">
        <v>376</v>
      </c>
      <c r="U52" s="160">
        <v>29</v>
      </c>
      <c r="V52" s="160">
        <v>0</v>
      </c>
      <c r="W52" s="160">
        <v>1</v>
      </c>
      <c r="X52" s="161" t="s">
        <v>243</v>
      </c>
      <c r="Y52" s="160">
        <v>2</v>
      </c>
    </row>
    <row r="53" spans="1:25" ht="13.5" customHeight="1">
      <c r="A53" s="2"/>
      <c r="B53" s="25" t="s">
        <v>35</v>
      </c>
      <c r="C53" s="80">
        <f>738-12</f>
        <v>726</v>
      </c>
      <c r="D53" s="83">
        <v>6</v>
      </c>
      <c r="E53" s="81">
        <v>20</v>
      </c>
      <c r="F53" s="81">
        <f>695+1</f>
        <v>696</v>
      </c>
      <c r="G53" s="84">
        <f>103+19+3</f>
        <v>125</v>
      </c>
      <c r="H53" s="76">
        <f t="shared" si="0"/>
        <v>17.959770114942529</v>
      </c>
      <c r="I53" s="81">
        <v>30</v>
      </c>
      <c r="J53" s="83" t="s">
        <v>84</v>
      </c>
      <c r="K53" s="83">
        <v>1</v>
      </c>
      <c r="L53" s="77"/>
      <c r="M53" s="76">
        <f>K53/C53*100</f>
        <v>0.13774104683195593</v>
      </c>
      <c r="N53" s="79">
        <v>3</v>
      </c>
      <c r="P53" s="154"/>
      <c r="Q53" s="154"/>
      <c r="R53" s="144" t="s">
        <v>228</v>
      </c>
      <c r="S53" s="160">
        <v>17</v>
      </c>
      <c r="T53" s="160">
        <v>16</v>
      </c>
      <c r="U53" s="160">
        <v>1</v>
      </c>
      <c r="V53" s="160">
        <v>0</v>
      </c>
      <c r="W53" s="160">
        <v>0</v>
      </c>
      <c r="X53" s="163"/>
      <c r="Y53" s="160">
        <v>0</v>
      </c>
    </row>
    <row r="54" spans="1:25" ht="13.5" customHeight="1">
      <c r="A54" s="2"/>
      <c r="B54" s="25" t="s">
        <v>36</v>
      </c>
      <c r="C54" s="80">
        <f>726+790-43-18</f>
        <v>1455</v>
      </c>
      <c r="D54" s="83">
        <v>8</v>
      </c>
      <c r="E54" s="81">
        <v>47</v>
      </c>
      <c r="F54" s="82">
        <f>682+714</f>
        <v>1396</v>
      </c>
      <c r="G54" s="84">
        <f>119+4+20+6</f>
        <v>149</v>
      </c>
      <c r="H54" s="76">
        <f t="shared" si="0"/>
        <v>10.673352435530086</v>
      </c>
      <c r="I54" s="81">
        <f>50+2</f>
        <v>52</v>
      </c>
      <c r="J54" s="83" t="s">
        <v>84</v>
      </c>
      <c r="K54" s="83">
        <v>1</v>
      </c>
      <c r="L54" s="77"/>
      <c r="M54" s="76">
        <f>K54/C54*100</f>
        <v>6.8728522336769765E-2</v>
      </c>
      <c r="N54" s="86">
        <f>1+2</f>
        <v>3</v>
      </c>
      <c r="P54" s="154"/>
      <c r="Q54" s="154"/>
      <c r="R54" s="144" t="s">
        <v>229</v>
      </c>
      <c r="S54" s="160">
        <v>189</v>
      </c>
      <c r="T54" s="160">
        <v>0</v>
      </c>
      <c r="U54" s="160">
        <v>128</v>
      </c>
      <c r="V54" s="160">
        <v>0</v>
      </c>
      <c r="W54" s="160">
        <v>1</v>
      </c>
      <c r="X54" s="161" t="s">
        <v>244</v>
      </c>
      <c r="Y54" s="160">
        <v>60</v>
      </c>
    </row>
    <row r="55" spans="1:25" ht="13.5" customHeight="1">
      <c r="A55" s="2"/>
      <c r="B55" s="25" t="s">
        <v>37</v>
      </c>
      <c r="C55" s="80">
        <f>4692-58</f>
        <v>4634</v>
      </c>
      <c r="D55" s="83" t="s">
        <v>84</v>
      </c>
      <c r="E55" s="83" t="s">
        <v>84</v>
      </c>
      <c r="F55" s="82">
        <v>4603</v>
      </c>
      <c r="G55" s="80">
        <f>95+531+1428+612+8</f>
        <v>2674</v>
      </c>
      <c r="H55" s="76">
        <f t="shared" si="0"/>
        <v>58.092548338040409</v>
      </c>
      <c r="I55" s="81">
        <f>468+26</f>
        <v>494</v>
      </c>
      <c r="J55" s="81">
        <v>23</v>
      </c>
      <c r="K55" s="83" t="s">
        <v>84</v>
      </c>
      <c r="L55" s="77"/>
      <c r="M55" s="83" t="s">
        <v>84</v>
      </c>
      <c r="N55" s="79">
        <v>8</v>
      </c>
      <c r="P55" s="154"/>
      <c r="Q55" s="154"/>
      <c r="R55" s="144" t="s">
        <v>231</v>
      </c>
      <c r="S55" s="160">
        <v>198</v>
      </c>
      <c r="T55" s="160">
        <v>91</v>
      </c>
      <c r="U55" s="160">
        <v>99</v>
      </c>
      <c r="V55" s="160">
        <v>0</v>
      </c>
      <c r="W55" s="160">
        <v>1</v>
      </c>
      <c r="X55" s="161" t="s">
        <v>244</v>
      </c>
      <c r="Y55" s="160">
        <v>7</v>
      </c>
    </row>
    <row r="56" spans="1:25" ht="13.5" customHeight="1">
      <c r="A56" s="2"/>
      <c r="B56" s="25" t="s">
        <v>38</v>
      </c>
      <c r="C56" s="80">
        <f>2620-46</f>
        <v>2574</v>
      </c>
      <c r="D56" s="83" t="s">
        <v>84</v>
      </c>
      <c r="E56" s="83" t="s">
        <v>84</v>
      </c>
      <c r="F56" s="82">
        <v>2569</v>
      </c>
      <c r="G56" s="80">
        <f>94+588+884+26</f>
        <v>1592</v>
      </c>
      <c r="H56" s="76">
        <f t="shared" si="0"/>
        <v>61.969637991436358</v>
      </c>
      <c r="I56" s="81">
        <f>274+5</f>
        <v>279</v>
      </c>
      <c r="J56" s="83" t="s">
        <v>84</v>
      </c>
      <c r="K56" s="81">
        <v>2</v>
      </c>
      <c r="L56" s="77"/>
      <c r="M56" s="76">
        <f>K56/C56*100</f>
        <v>7.7700077700077697E-2</v>
      </c>
      <c r="N56" s="79">
        <v>3</v>
      </c>
      <c r="P56" s="154"/>
      <c r="Q56" s="230" t="s">
        <v>232</v>
      </c>
      <c r="R56" s="231"/>
      <c r="S56" s="160">
        <v>690</v>
      </c>
      <c r="T56" s="160">
        <v>0</v>
      </c>
      <c r="U56" s="160">
        <v>551</v>
      </c>
      <c r="V56" s="160">
        <v>75</v>
      </c>
      <c r="W56" s="160">
        <v>8</v>
      </c>
      <c r="X56" s="161" t="s">
        <v>245</v>
      </c>
      <c r="Y56" s="160">
        <v>56</v>
      </c>
    </row>
    <row r="57" spans="1:25" ht="13.5" customHeight="1">
      <c r="A57" s="2"/>
      <c r="B57" s="25" t="s">
        <v>39</v>
      </c>
      <c r="C57" s="80">
        <f>8255-260</f>
        <v>7995</v>
      </c>
      <c r="D57" s="83" t="s">
        <v>84</v>
      </c>
      <c r="E57" s="83" t="s">
        <v>84</v>
      </c>
      <c r="F57" s="82">
        <v>7987</v>
      </c>
      <c r="G57" s="80">
        <f>154+900+2070+203+1</f>
        <v>3328</v>
      </c>
      <c r="H57" s="76">
        <f t="shared" si="0"/>
        <v>41.667710028796797</v>
      </c>
      <c r="I57" s="81">
        <f>594+34</f>
        <v>628</v>
      </c>
      <c r="J57" s="83" t="s">
        <v>84</v>
      </c>
      <c r="K57" s="83">
        <v>1</v>
      </c>
      <c r="L57" s="77"/>
      <c r="M57" s="76">
        <f>K57/C57*100</f>
        <v>1.2507817385866166E-2</v>
      </c>
      <c r="N57" s="79">
        <v>7</v>
      </c>
      <c r="P57" s="164"/>
      <c r="Q57" s="164"/>
      <c r="R57" s="165" t="s">
        <v>234</v>
      </c>
      <c r="S57" s="160">
        <v>6</v>
      </c>
      <c r="T57" s="160">
        <v>0</v>
      </c>
      <c r="U57" s="160">
        <v>4</v>
      </c>
      <c r="V57" s="160">
        <v>0</v>
      </c>
      <c r="W57" s="160">
        <v>0</v>
      </c>
      <c r="X57" s="163"/>
      <c r="Y57" s="160">
        <v>2</v>
      </c>
    </row>
    <row r="58" spans="1:25" ht="13.5" customHeight="1">
      <c r="A58" s="2"/>
      <c r="B58" s="25" t="s">
        <v>40</v>
      </c>
      <c r="C58" s="80">
        <f>4212-91</f>
        <v>4121</v>
      </c>
      <c r="D58" s="83" t="s">
        <v>84</v>
      </c>
      <c r="E58" s="83" t="s">
        <v>84</v>
      </c>
      <c r="F58" s="82">
        <v>4113</v>
      </c>
      <c r="G58" s="80">
        <f>124+600+1117+101</f>
        <v>1942</v>
      </c>
      <c r="H58" s="76">
        <f t="shared" si="0"/>
        <v>47.216143933868224</v>
      </c>
      <c r="I58" s="81">
        <f>339+9</f>
        <v>348</v>
      </c>
      <c r="J58" s="83" t="s">
        <v>84</v>
      </c>
      <c r="K58" s="83">
        <v>2</v>
      </c>
      <c r="L58" s="77"/>
      <c r="M58" s="76">
        <f>K58/C58*100</f>
        <v>4.8531909730647901E-2</v>
      </c>
      <c r="N58" s="79">
        <f>1+5</f>
        <v>6</v>
      </c>
      <c r="P58" s="164"/>
      <c r="Q58" s="164"/>
      <c r="R58" s="165" t="s">
        <v>235</v>
      </c>
      <c r="S58" s="160">
        <v>108</v>
      </c>
      <c r="T58" s="160">
        <v>0</v>
      </c>
      <c r="U58" s="160">
        <v>107</v>
      </c>
      <c r="V58" s="160">
        <v>0</v>
      </c>
      <c r="W58" s="160">
        <v>0</v>
      </c>
      <c r="X58" s="163"/>
      <c r="Y58" s="160">
        <v>1</v>
      </c>
    </row>
    <row r="59" spans="1:25" ht="13.5" customHeight="1">
      <c r="A59" s="2"/>
      <c r="B59" s="25" t="s">
        <v>15</v>
      </c>
      <c r="C59" s="80">
        <f>1882-39</f>
        <v>1843</v>
      </c>
      <c r="D59" s="83" t="s">
        <v>85</v>
      </c>
      <c r="E59" s="83" t="s">
        <v>85</v>
      </c>
      <c r="F59" s="82">
        <v>1836</v>
      </c>
      <c r="G59" s="84">
        <f>164+205+512+82+11</f>
        <v>974</v>
      </c>
      <c r="H59" s="76">
        <f t="shared" si="0"/>
        <v>53.050108932461868</v>
      </c>
      <c r="I59" s="81">
        <f>163+3</f>
        <v>166</v>
      </c>
      <c r="J59" s="83">
        <v>1</v>
      </c>
      <c r="K59" s="81">
        <v>2</v>
      </c>
      <c r="L59" s="77"/>
      <c r="M59" s="76">
        <f>K59/C59*100</f>
        <v>0.10851871947911015</v>
      </c>
      <c r="N59" s="86">
        <v>4</v>
      </c>
      <c r="P59" s="164"/>
      <c r="Q59" s="164"/>
      <c r="R59" s="165" t="s">
        <v>236</v>
      </c>
      <c r="S59" s="160">
        <v>327</v>
      </c>
      <c r="T59" s="160">
        <v>0</v>
      </c>
      <c r="U59" s="160">
        <v>287</v>
      </c>
      <c r="V59" s="160">
        <v>1</v>
      </c>
      <c r="W59" s="160">
        <v>3</v>
      </c>
      <c r="X59" s="161" t="s">
        <v>246</v>
      </c>
      <c r="Y59" s="160">
        <v>36</v>
      </c>
    </row>
    <row r="60" spans="1:25" ht="13.5" customHeight="1">
      <c r="A60" s="2"/>
      <c r="B60" s="25" t="s">
        <v>41</v>
      </c>
      <c r="C60" s="80">
        <f>466-11</f>
        <v>455</v>
      </c>
      <c r="D60" s="83" t="s">
        <v>85</v>
      </c>
      <c r="E60" s="83" t="s">
        <v>85</v>
      </c>
      <c r="F60" s="81">
        <v>455</v>
      </c>
      <c r="G60" s="84">
        <f>90+33+7+2</f>
        <v>132</v>
      </c>
      <c r="H60" s="76">
        <f t="shared" si="0"/>
        <v>29.010989010989015</v>
      </c>
      <c r="I60" s="81">
        <v>58</v>
      </c>
      <c r="J60" s="83" t="s">
        <v>85</v>
      </c>
      <c r="K60" s="83" t="s">
        <v>85</v>
      </c>
      <c r="L60" s="77"/>
      <c r="M60" s="83" t="s">
        <v>85</v>
      </c>
      <c r="N60" s="86" t="s">
        <v>85</v>
      </c>
      <c r="P60" s="166"/>
      <c r="Q60" s="166"/>
      <c r="R60" s="157" t="s">
        <v>231</v>
      </c>
      <c r="S60" s="167">
        <v>249</v>
      </c>
      <c r="T60" s="167">
        <v>0</v>
      </c>
      <c r="U60" s="167">
        <v>153</v>
      </c>
      <c r="V60" s="167">
        <v>74</v>
      </c>
      <c r="W60" s="167">
        <v>5</v>
      </c>
      <c r="X60" s="168" t="s">
        <v>233</v>
      </c>
      <c r="Y60" s="167">
        <v>17</v>
      </c>
    </row>
    <row r="61" spans="1:25" ht="13.5" customHeight="1">
      <c r="A61" s="2"/>
      <c r="B61" s="26" t="s">
        <v>314</v>
      </c>
      <c r="C61" s="88">
        <f>275</f>
        <v>275</v>
      </c>
      <c r="D61" s="83" t="s">
        <v>85</v>
      </c>
      <c r="E61" s="83" t="s">
        <v>85</v>
      </c>
      <c r="F61" s="83">
        <v>275</v>
      </c>
      <c r="G61" s="89">
        <f>20+136+87</f>
        <v>243</v>
      </c>
      <c r="H61" s="76">
        <f t="shared" si="0"/>
        <v>88.36363636363636</v>
      </c>
      <c r="I61" s="83">
        <v>2</v>
      </c>
      <c r="J61" s="83" t="s">
        <v>85</v>
      </c>
      <c r="K61" s="83" t="s">
        <v>85</v>
      </c>
      <c r="L61" s="90"/>
      <c r="M61" s="83" t="s">
        <v>85</v>
      </c>
      <c r="N61" s="86" t="s">
        <v>85</v>
      </c>
      <c r="P61" s="169" t="s">
        <v>303</v>
      </c>
      <c r="Q61" s="154"/>
      <c r="R61" s="154"/>
      <c r="S61" s="154"/>
      <c r="T61" s="154"/>
      <c r="U61" s="154"/>
      <c r="V61" s="154"/>
      <c r="W61" s="154"/>
      <c r="X61" s="154"/>
      <c r="Y61" s="154"/>
    </row>
    <row r="62" spans="1:25" ht="13.5" customHeight="1">
      <c r="A62" s="2"/>
      <c r="B62" s="26" t="s">
        <v>315</v>
      </c>
      <c r="C62" s="91">
        <f>474-10</f>
        <v>464</v>
      </c>
      <c r="D62" s="92" t="s">
        <v>85</v>
      </c>
      <c r="E62" s="92" t="s">
        <v>85</v>
      </c>
      <c r="F62" s="92">
        <v>463</v>
      </c>
      <c r="G62" s="93">
        <f>13+129+71+3</f>
        <v>216</v>
      </c>
      <c r="H62" s="76">
        <f t="shared" si="0"/>
        <v>46.652267818574515</v>
      </c>
      <c r="I62" s="92">
        <v>39</v>
      </c>
      <c r="J62" s="83">
        <v>1</v>
      </c>
      <c r="K62" s="83" t="s">
        <v>85</v>
      </c>
      <c r="L62" s="94"/>
      <c r="M62" s="76" t="s">
        <v>85</v>
      </c>
      <c r="N62" s="86" t="s">
        <v>85</v>
      </c>
      <c r="P62" s="170" t="s">
        <v>304</v>
      </c>
      <c r="Q62" s="154"/>
      <c r="R62" s="154"/>
      <c r="S62" s="154"/>
      <c r="T62" s="154"/>
      <c r="U62" s="154"/>
      <c r="V62" s="154"/>
      <c r="W62" s="154"/>
      <c r="X62" s="154"/>
      <c r="Y62" s="154"/>
    </row>
    <row r="63" spans="1:25" ht="13.5" customHeight="1">
      <c r="A63" s="2"/>
      <c r="B63" s="25" t="s">
        <v>56</v>
      </c>
      <c r="C63" s="80">
        <f>6066-20</f>
        <v>6046</v>
      </c>
      <c r="D63" s="83" t="s">
        <v>86</v>
      </c>
      <c r="E63" s="83" t="s">
        <v>86</v>
      </c>
      <c r="F63" s="82">
        <f>3021+2971</f>
        <v>5992</v>
      </c>
      <c r="G63" s="80">
        <f>26+300+3191+1395+169</f>
        <v>5081</v>
      </c>
      <c r="H63" s="76">
        <f t="shared" si="0"/>
        <v>84.796395193591451</v>
      </c>
      <c r="I63" s="81">
        <f>227+10</f>
        <v>237</v>
      </c>
      <c r="J63" s="81">
        <v>34</v>
      </c>
      <c r="K63" s="81">
        <v>4</v>
      </c>
      <c r="L63" s="77"/>
      <c r="M63" s="76">
        <f>K63/C63*100</f>
        <v>6.6159444260668221E-2</v>
      </c>
      <c r="N63" s="79">
        <f>15+1</f>
        <v>16</v>
      </c>
      <c r="P63" s="170" t="s">
        <v>305</v>
      </c>
      <c r="Q63" s="154"/>
      <c r="R63" s="154"/>
      <c r="S63" s="154"/>
      <c r="T63" s="154"/>
      <c r="U63" s="154"/>
      <c r="V63" s="154"/>
      <c r="W63" s="154"/>
      <c r="X63" s="154"/>
      <c r="Y63" s="154"/>
    </row>
    <row r="64" spans="1:25" ht="13.5" customHeight="1">
      <c r="A64" s="2"/>
      <c r="B64" s="25" t="s">
        <v>87</v>
      </c>
      <c r="C64" s="80">
        <f>C52-SUM(C53:C63)</f>
        <v>4082</v>
      </c>
      <c r="D64" s="83" t="s">
        <v>86</v>
      </c>
      <c r="E64" s="83" t="s">
        <v>86</v>
      </c>
      <c r="F64" s="80">
        <f>F52-SUM(F53:F63)</f>
        <v>4049</v>
      </c>
      <c r="G64" s="80">
        <f>G52-SUM(G53:G63)</f>
        <v>2770</v>
      </c>
      <c r="H64" s="76">
        <f t="shared" si="0"/>
        <v>68.411953568782408</v>
      </c>
      <c r="I64" s="80">
        <f>I52-SUM(I53:I63)</f>
        <v>290</v>
      </c>
      <c r="J64" s="80">
        <f>J52-SUM(J53:J63)</f>
        <v>22</v>
      </c>
      <c r="K64" s="80">
        <f>K52-SUM(K53:K63)</f>
        <v>4</v>
      </c>
      <c r="L64" s="77"/>
      <c r="M64" s="95">
        <f>K64/C64*100</f>
        <v>9.7991180793728566E-2</v>
      </c>
      <c r="N64" s="96">
        <f>N52-SUM(N53:N63)</f>
        <v>7</v>
      </c>
      <c r="P64" s="170" t="s">
        <v>306</v>
      </c>
      <c r="Q64" s="154"/>
      <c r="R64" s="154"/>
      <c r="S64" s="154"/>
      <c r="T64" s="154"/>
      <c r="U64" s="154"/>
      <c r="V64" s="154"/>
      <c r="W64" s="154"/>
      <c r="X64" s="154"/>
      <c r="Y64" s="154"/>
    </row>
    <row r="65" spans="1:25" ht="13.5" customHeight="1">
      <c r="A65" s="2"/>
      <c r="B65" s="25"/>
      <c r="C65" s="80"/>
      <c r="D65" s="83"/>
      <c r="E65" s="83"/>
      <c r="F65" s="82"/>
      <c r="G65" s="80"/>
      <c r="H65" s="76"/>
      <c r="I65" s="82"/>
      <c r="J65" s="82"/>
      <c r="K65" s="82"/>
      <c r="L65" s="77"/>
      <c r="M65" s="76"/>
      <c r="N65" s="97"/>
      <c r="P65" s="170" t="s">
        <v>307</v>
      </c>
      <c r="Q65" s="154"/>
      <c r="R65" s="154"/>
      <c r="S65" s="154"/>
      <c r="T65" s="154"/>
      <c r="U65" s="154"/>
      <c r="V65" s="154"/>
      <c r="W65" s="154"/>
      <c r="X65" s="154"/>
      <c r="Y65" s="154"/>
    </row>
    <row r="66" spans="1:25" ht="13.5" customHeight="1">
      <c r="A66" s="229" t="s">
        <v>9</v>
      </c>
      <c r="B66" s="259"/>
      <c r="C66" s="80">
        <f>32833-342+228-1</f>
        <v>32718</v>
      </c>
      <c r="D66" s="83" t="s">
        <v>86</v>
      </c>
      <c r="E66" s="83">
        <v>2</v>
      </c>
      <c r="F66" s="82">
        <f>32007+16+172</f>
        <v>32195</v>
      </c>
      <c r="G66" s="80">
        <f>372+3420+8178+2358+7210+124</f>
        <v>21662</v>
      </c>
      <c r="H66" s="76">
        <f t="shared" ref="H66:H75" si="1">G66/F66*100</f>
        <v>67.283739711135269</v>
      </c>
      <c r="I66" s="82">
        <f>1666+140+12</f>
        <v>1818</v>
      </c>
      <c r="J66" s="81">
        <f>381+54</f>
        <v>435</v>
      </c>
      <c r="K66" s="81">
        <v>14</v>
      </c>
      <c r="L66" s="77"/>
      <c r="M66" s="76">
        <f>K66/C66*100</f>
        <v>4.2789901583226361E-2</v>
      </c>
      <c r="N66" s="79">
        <f>2+66+1+2+1</f>
        <v>72</v>
      </c>
      <c r="P66" s="170" t="s">
        <v>308</v>
      </c>
      <c r="Q66" s="154"/>
      <c r="R66" s="154"/>
      <c r="S66" s="154"/>
      <c r="T66" s="154"/>
      <c r="U66" s="154"/>
      <c r="V66" s="154"/>
      <c r="W66" s="154"/>
      <c r="X66" s="154"/>
      <c r="Y66" s="154"/>
    </row>
    <row r="67" spans="1:25" ht="13.5" customHeight="1">
      <c r="A67" s="2"/>
      <c r="B67" s="25" t="s">
        <v>88</v>
      </c>
      <c r="C67" s="80">
        <f>144</f>
        <v>144</v>
      </c>
      <c r="D67" s="83" t="s">
        <v>86</v>
      </c>
      <c r="E67" s="83" t="s">
        <v>86</v>
      </c>
      <c r="F67" s="81">
        <f>121+13</f>
        <v>134</v>
      </c>
      <c r="G67" s="84">
        <f>1+14+61+56</f>
        <v>132</v>
      </c>
      <c r="H67" s="76">
        <f t="shared" si="1"/>
        <v>98.507462686567166</v>
      </c>
      <c r="I67" s="87" t="s">
        <v>86</v>
      </c>
      <c r="J67" s="83">
        <v>4</v>
      </c>
      <c r="K67" s="87">
        <v>1</v>
      </c>
      <c r="L67" s="77"/>
      <c r="M67" s="76">
        <f>K67/C67*100</f>
        <v>0.69444444444444442</v>
      </c>
      <c r="N67" s="86">
        <v>5</v>
      </c>
    </row>
    <row r="68" spans="1:25" ht="13.5" customHeight="1">
      <c r="A68" s="2"/>
      <c r="B68" s="25" t="s">
        <v>89</v>
      </c>
      <c r="C68" s="80">
        <f>417-14</f>
        <v>403</v>
      </c>
      <c r="D68" s="83" t="s">
        <v>86</v>
      </c>
      <c r="E68" s="83" t="s">
        <v>86</v>
      </c>
      <c r="F68" s="81">
        <v>397</v>
      </c>
      <c r="G68" s="84">
        <f>39+15+18+34+3</f>
        <v>109</v>
      </c>
      <c r="H68" s="76">
        <f t="shared" si="1"/>
        <v>27.455919395465994</v>
      </c>
      <c r="I68" s="81">
        <f>15+1</f>
        <v>16</v>
      </c>
      <c r="J68" s="83">
        <v>5</v>
      </c>
      <c r="K68" s="87">
        <v>1</v>
      </c>
      <c r="L68" s="77"/>
      <c r="M68" s="76">
        <f>K68/C68*100</f>
        <v>0.24813895781637718</v>
      </c>
      <c r="N68" s="86" t="s">
        <v>86</v>
      </c>
    </row>
    <row r="69" spans="1:25" ht="13.5" customHeight="1">
      <c r="A69" s="2"/>
      <c r="B69" s="26" t="s">
        <v>326</v>
      </c>
      <c r="C69" s="91">
        <f>15185-235</f>
        <v>14950</v>
      </c>
      <c r="D69" s="83" t="s">
        <v>86</v>
      </c>
      <c r="E69" s="83">
        <v>1</v>
      </c>
      <c r="F69" s="98">
        <v>14932</v>
      </c>
      <c r="G69" s="91">
        <f>133+1663+5651+5</f>
        <v>7452</v>
      </c>
      <c r="H69" s="76">
        <f t="shared" si="1"/>
        <v>49.906241628716849</v>
      </c>
      <c r="I69" s="98">
        <f>1165+21</f>
        <v>1186</v>
      </c>
      <c r="J69" s="92" t="s">
        <v>86</v>
      </c>
      <c r="K69" s="92">
        <v>4</v>
      </c>
      <c r="L69" s="94"/>
      <c r="M69" s="76">
        <f>K69/C69*100</f>
        <v>2.6755852842809364E-2</v>
      </c>
      <c r="N69" s="99">
        <v>13</v>
      </c>
    </row>
    <row r="70" spans="1:25" ht="13.5" customHeight="1">
      <c r="A70" s="2"/>
      <c r="B70" s="25" t="s">
        <v>90</v>
      </c>
      <c r="C70" s="80">
        <f>179-6</f>
        <v>173</v>
      </c>
      <c r="D70" s="83" t="s">
        <v>86</v>
      </c>
      <c r="E70" s="83" t="s">
        <v>86</v>
      </c>
      <c r="F70" s="81">
        <v>172</v>
      </c>
      <c r="G70" s="84">
        <f>16+33+66+5</f>
        <v>120</v>
      </c>
      <c r="H70" s="76">
        <f t="shared" si="1"/>
        <v>69.767441860465112</v>
      </c>
      <c r="I70" s="81">
        <v>13</v>
      </c>
      <c r="J70" s="83" t="s">
        <v>86</v>
      </c>
      <c r="K70" s="83" t="s">
        <v>86</v>
      </c>
      <c r="L70" s="77"/>
      <c r="M70" s="76" t="s">
        <v>86</v>
      </c>
      <c r="N70" s="86">
        <v>1</v>
      </c>
    </row>
    <row r="71" spans="1:25" ht="13.5" customHeight="1">
      <c r="A71" s="2"/>
      <c r="B71" s="25" t="s">
        <v>13</v>
      </c>
      <c r="C71" s="80">
        <f>37-1</f>
        <v>36</v>
      </c>
      <c r="D71" s="83" t="s">
        <v>91</v>
      </c>
      <c r="E71" s="83">
        <v>1</v>
      </c>
      <c r="F71" s="81">
        <v>35</v>
      </c>
      <c r="G71" s="83">
        <v>1</v>
      </c>
      <c r="H71" s="76">
        <f t="shared" si="1"/>
        <v>2.8571428571428572</v>
      </c>
      <c r="I71" s="83" t="s">
        <v>91</v>
      </c>
      <c r="J71" s="83" t="s">
        <v>91</v>
      </c>
      <c r="K71" s="83" t="s">
        <v>91</v>
      </c>
      <c r="L71" s="77"/>
      <c r="M71" s="76" t="s">
        <v>91</v>
      </c>
      <c r="N71" s="86" t="s">
        <v>91</v>
      </c>
    </row>
    <row r="72" spans="1:25" ht="13.5" customHeight="1">
      <c r="A72" s="2"/>
      <c r="B72" s="25" t="s">
        <v>46</v>
      </c>
      <c r="C72" s="80">
        <f>40-1</f>
        <v>39</v>
      </c>
      <c r="D72" s="83" t="s">
        <v>91</v>
      </c>
      <c r="E72" s="83" t="s">
        <v>91</v>
      </c>
      <c r="F72" s="81">
        <v>39</v>
      </c>
      <c r="G72" s="84">
        <f>6+21+9</f>
        <v>36</v>
      </c>
      <c r="H72" s="76">
        <f t="shared" si="1"/>
        <v>92.307692307692307</v>
      </c>
      <c r="I72" s="83">
        <v>1</v>
      </c>
      <c r="J72" s="83" t="s">
        <v>91</v>
      </c>
      <c r="K72" s="83" t="s">
        <v>91</v>
      </c>
      <c r="L72" s="77"/>
      <c r="M72" s="76" t="s">
        <v>91</v>
      </c>
      <c r="N72" s="86" t="s">
        <v>91</v>
      </c>
    </row>
    <row r="73" spans="1:25" ht="13.5" customHeight="1">
      <c r="A73" s="2"/>
      <c r="B73" s="25" t="s">
        <v>47</v>
      </c>
      <c r="C73" s="80">
        <f>3374-21</f>
        <v>3353</v>
      </c>
      <c r="D73" s="83" t="s">
        <v>91</v>
      </c>
      <c r="E73" s="83" t="s">
        <v>91</v>
      </c>
      <c r="F73" s="82">
        <v>3340</v>
      </c>
      <c r="G73" s="80">
        <f>136+1469+1363+210+3</f>
        <v>3181</v>
      </c>
      <c r="H73" s="76">
        <f t="shared" si="1"/>
        <v>95.23952095808383</v>
      </c>
      <c r="I73" s="81">
        <v>2</v>
      </c>
      <c r="J73" s="81">
        <v>13</v>
      </c>
      <c r="K73" s="83" t="s">
        <v>91</v>
      </c>
      <c r="L73" s="77"/>
      <c r="M73" s="76" t="s">
        <v>91</v>
      </c>
      <c r="N73" s="86" t="s">
        <v>91</v>
      </c>
    </row>
    <row r="74" spans="1:25" ht="13.5" customHeight="1">
      <c r="A74" s="2"/>
      <c r="B74" s="25" t="s">
        <v>48</v>
      </c>
      <c r="C74" s="80">
        <f>10252+1-32</f>
        <v>10221</v>
      </c>
      <c r="D74" s="83" t="s">
        <v>91</v>
      </c>
      <c r="E74" s="83" t="s">
        <v>91</v>
      </c>
      <c r="F74" s="82">
        <v>10095</v>
      </c>
      <c r="G74" s="80">
        <f>29+1279+7066+1</f>
        <v>8375</v>
      </c>
      <c r="H74" s="76">
        <f t="shared" si="1"/>
        <v>82.961862308073307</v>
      </c>
      <c r="I74" s="81">
        <f>337+99</f>
        <v>436</v>
      </c>
      <c r="J74" s="80">
        <v>86</v>
      </c>
      <c r="K74" s="87">
        <v>3</v>
      </c>
      <c r="L74" s="77"/>
      <c r="M74" s="76">
        <f>K74/C74*100</f>
        <v>2.9351335485764601E-2</v>
      </c>
      <c r="N74" s="79">
        <f>35+2</f>
        <v>37</v>
      </c>
    </row>
    <row r="75" spans="1:25" ht="13.5" customHeight="1">
      <c r="A75" s="2"/>
      <c r="B75" s="25" t="s">
        <v>14</v>
      </c>
      <c r="C75" s="80">
        <f>C66-C67-C68-C69-C70-C71-C72-C73-C74</f>
        <v>3399</v>
      </c>
      <c r="D75" s="83" t="s">
        <v>86</v>
      </c>
      <c r="E75" s="83" t="s">
        <v>86</v>
      </c>
      <c r="F75" s="82">
        <f>F66-F67-F68-F69-F70-F71-F72-F73-F74</f>
        <v>3051</v>
      </c>
      <c r="G75" s="82">
        <f>G66-G67-G68-G69-G70-G71-G72-G73-G74</f>
        <v>2256</v>
      </c>
      <c r="H75" s="76">
        <f t="shared" si="1"/>
        <v>73.942969518190765</v>
      </c>
      <c r="I75" s="82">
        <f>I66-SUM(I67:I74)</f>
        <v>164</v>
      </c>
      <c r="J75" s="82">
        <f>J66-SUM(J67:J74)</f>
        <v>327</v>
      </c>
      <c r="K75" s="82">
        <f>K66-SUM(K67:K74)</f>
        <v>5</v>
      </c>
      <c r="L75" s="77"/>
      <c r="M75" s="76">
        <f>K75/C75*100</f>
        <v>0.14710208884966167</v>
      </c>
      <c r="N75" s="97">
        <f>N66-SUM(N67:N74)</f>
        <v>16</v>
      </c>
    </row>
    <row r="76" spans="1:25" ht="13.5" customHeight="1">
      <c r="A76" s="27" t="s">
        <v>10</v>
      </c>
      <c r="B76" s="28"/>
      <c r="C76" s="100" t="s">
        <v>92</v>
      </c>
      <c r="D76" s="100"/>
      <c r="E76" s="100"/>
      <c r="F76" s="100" t="s">
        <v>93</v>
      </c>
      <c r="G76" s="100" t="s">
        <v>94</v>
      </c>
      <c r="H76" s="100" t="s">
        <v>95</v>
      </c>
      <c r="I76" s="100" t="s">
        <v>96</v>
      </c>
      <c r="J76" s="100" t="s">
        <v>97</v>
      </c>
      <c r="K76" s="100" t="s">
        <v>98</v>
      </c>
      <c r="L76" s="27"/>
      <c r="M76" s="100" t="s">
        <v>98</v>
      </c>
      <c r="N76" s="101" t="s">
        <v>99</v>
      </c>
    </row>
    <row r="77" spans="1:25" ht="13.5" customHeight="1">
      <c r="A77" s="46" t="s">
        <v>112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1:25" ht="13.5" customHeight="1">
      <c r="A78" s="1" t="s">
        <v>113</v>
      </c>
      <c r="B78" s="1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1:25" ht="13.5" customHeight="1">
      <c r="A79" s="47" t="s">
        <v>114</v>
      </c>
      <c r="B79" s="1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25" ht="13.5" customHeight="1">
      <c r="A80" s="46" t="s">
        <v>115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6"/>
    </row>
    <row r="81" spans="1:25" ht="13.5" customHeight="1">
      <c r="A81" s="46" t="s">
        <v>53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25" ht="13.5" customHeight="1">
      <c r="A82" s="261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</row>
    <row r="83" spans="1:25" ht="13.5" customHeight="1">
      <c r="A83" s="72"/>
      <c r="B83" s="2"/>
      <c r="C83" s="3"/>
      <c r="D83" s="2"/>
      <c r="E83" s="3"/>
      <c r="F83" s="3"/>
      <c r="G83" s="3"/>
      <c r="H83" s="3"/>
      <c r="I83" s="3"/>
      <c r="J83" s="3"/>
      <c r="K83" s="3"/>
      <c r="L83" s="3"/>
      <c r="M83" s="3"/>
      <c r="N83" s="2"/>
    </row>
    <row r="84" spans="1:25" ht="13.5" customHeight="1" thickBot="1">
      <c r="A84" s="151" t="s">
        <v>299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5" t="s">
        <v>100</v>
      </c>
      <c r="P84" s="156" t="s">
        <v>300</v>
      </c>
      <c r="Q84" s="154"/>
      <c r="R84" s="154"/>
      <c r="S84" s="154"/>
      <c r="T84" s="154"/>
      <c r="U84" s="154"/>
      <c r="V84" s="154"/>
      <c r="W84" s="154"/>
      <c r="X84" s="254" t="s">
        <v>319</v>
      </c>
      <c r="Y84" s="255"/>
    </row>
    <row r="85" spans="1:25" ht="13.5" customHeight="1" thickTop="1">
      <c r="A85" s="6"/>
      <c r="B85" s="7"/>
      <c r="C85" s="8"/>
      <c r="D85" s="233" t="s">
        <v>109</v>
      </c>
      <c r="E85" s="217"/>
      <c r="F85" s="217"/>
      <c r="G85" s="217"/>
      <c r="H85" s="217"/>
      <c r="I85" s="217"/>
      <c r="J85" s="218"/>
      <c r="K85" s="10"/>
      <c r="L85" s="9"/>
      <c r="M85" s="114"/>
      <c r="N85" s="219" t="s">
        <v>3</v>
      </c>
      <c r="P85" s="243" t="s">
        <v>301</v>
      </c>
      <c r="Q85" s="243"/>
      <c r="R85" s="244"/>
      <c r="S85" s="247" t="s">
        <v>208</v>
      </c>
      <c r="T85" s="249" t="s">
        <v>302</v>
      </c>
      <c r="U85" s="250"/>
      <c r="V85" s="251"/>
      <c r="W85" s="240" t="s">
        <v>218</v>
      </c>
      <c r="X85" s="252"/>
      <c r="Y85" s="240" t="s">
        <v>219</v>
      </c>
    </row>
    <row r="86" spans="1:25" ht="13.5" customHeight="1">
      <c r="A86" s="11"/>
      <c r="B86" s="12"/>
      <c r="C86" s="13"/>
      <c r="D86" s="226" t="s">
        <v>11</v>
      </c>
      <c r="E86" s="223" t="s">
        <v>32</v>
      </c>
      <c r="F86" s="224"/>
      <c r="G86" s="224"/>
      <c r="H86" s="224"/>
      <c r="I86" s="225"/>
      <c r="J86" s="119"/>
      <c r="K86" s="14"/>
      <c r="L86" s="238" t="s">
        <v>17</v>
      </c>
      <c r="M86" s="239"/>
      <c r="N86" s="220"/>
      <c r="P86" s="245"/>
      <c r="Q86" s="245"/>
      <c r="R86" s="246"/>
      <c r="S86" s="248"/>
      <c r="T86" s="158" t="s">
        <v>220</v>
      </c>
      <c r="U86" s="158" t="s">
        <v>221</v>
      </c>
      <c r="V86" s="159" t="s">
        <v>318</v>
      </c>
      <c r="W86" s="241"/>
      <c r="X86" s="253"/>
      <c r="Y86" s="241"/>
    </row>
    <row r="87" spans="1:25" ht="13.5" customHeight="1">
      <c r="A87" s="257" t="s">
        <v>116</v>
      </c>
      <c r="B87" s="258"/>
      <c r="C87" s="15" t="s">
        <v>1</v>
      </c>
      <c r="D87" s="227"/>
      <c r="E87" s="226" t="s">
        <v>4</v>
      </c>
      <c r="F87" s="13" t="s">
        <v>12</v>
      </c>
      <c r="G87" s="16" t="s">
        <v>71</v>
      </c>
      <c r="H87" s="17" t="s">
        <v>16</v>
      </c>
      <c r="I87" s="16" t="s">
        <v>72</v>
      </c>
      <c r="J87" s="122" t="s">
        <v>117</v>
      </c>
      <c r="K87" s="126" t="s">
        <v>2</v>
      </c>
      <c r="L87" s="127" t="s">
        <v>0</v>
      </c>
      <c r="M87" s="115"/>
      <c r="N87" s="220"/>
      <c r="P87" s="230" t="s">
        <v>346</v>
      </c>
      <c r="Q87" s="230"/>
      <c r="R87" s="231"/>
      <c r="S87" s="160">
        <v>10974</v>
      </c>
      <c r="T87" s="160">
        <v>9636</v>
      </c>
      <c r="U87" s="160">
        <v>1066</v>
      </c>
      <c r="V87" s="160">
        <v>72</v>
      </c>
      <c r="W87" s="160">
        <v>20</v>
      </c>
      <c r="X87" s="161" t="s">
        <v>209</v>
      </c>
      <c r="Y87" s="160">
        <v>180</v>
      </c>
    </row>
    <row r="88" spans="1:25" ht="13.5" customHeight="1">
      <c r="A88" s="11"/>
      <c r="B88" s="12"/>
      <c r="C88" s="13"/>
      <c r="D88" s="227"/>
      <c r="E88" s="227"/>
      <c r="F88" s="13"/>
      <c r="G88" s="16" t="s">
        <v>108</v>
      </c>
      <c r="H88" s="18" t="s">
        <v>110</v>
      </c>
      <c r="I88" s="16" t="s">
        <v>5</v>
      </c>
      <c r="J88" s="122" t="s">
        <v>123</v>
      </c>
      <c r="K88" s="14"/>
      <c r="L88" s="127" t="s">
        <v>33</v>
      </c>
      <c r="M88" s="116" t="s">
        <v>124</v>
      </c>
      <c r="N88" s="220"/>
      <c r="P88" s="144"/>
      <c r="Q88" s="144"/>
      <c r="R88" s="145"/>
      <c r="S88" s="160"/>
      <c r="T88" s="162" t="s">
        <v>247</v>
      </c>
      <c r="U88" s="162" t="s">
        <v>248</v>
      </c>
      <c r="V88" s="160"/>
      <c r="W88" s="160"/>
      <c r="X88" s="161"/>
      <c r="Y88" s="160"/>
    </row>
    <row r="89" spans="1:25" ht="13.5" customHeight="1">
      <c r="A89" s="11"/>
      <c r="B89" s="12"/>
      <c r="C89" s="124" t="s">
        <v>118</v>
      </c>
      <c r="D89" s="227"/>
      <c r="E89" s="227"/>
      <c r="F89" s="124" t="s">
        <v>120</v>
      </c>
      <c r="G89" s="124" t="s">
        <v>121</v>
      </c>
      <c r="H89" s="19" t="s">
        <v>125</v>
      </c>
      <c r="I89" s="16" t="s">
        <v>34</v>
      </c>
      <c r="J89" s="120"/>
      <c r="K89" s="125" t="s">
        <v>122</v>
      </c>
      <c r="L89" s="128" t="s">
        <v>6</v>
      </c>
      <c r="M89" s="117"/>
      <c r="N89" s="220"/>
      <c r="P89" s="154"/>
      <c r="Q89" s="230" t="s">
        <v>224</v>
      </c>
      <c r="R89" s="242"/>
      <c r="S89" s="160">
        <v>10317</v>
      </c>
      <c r="T89" s="160">
        <v>9636</v>
      </c>
      <c r="U89" s="160">
        <v>557</v>
      </c>
      <c r="V89" s="160">
        <v>3</v>
      </c>
      <c r="W89" s="160">
        <v>8</v>
      </c>
      <c r="X89" s="161" t="s">
        <v>210</v>
      </c>
      <c r="Y89" s="160">
        <v>113</v>
      </c>
    </row>
    <row r="90" spans="1:25" ht="13.5" customHeight="1">
      <c r="A90" s="20"/>
      <c r="B90" s="21"/>
      <c r="D90" s="228"/>
      <c r="E90" s="228"/>
      <c r="F90" s="22"/>
      <c r="H90" s="23" t="s">
        <v>111</v>
      </c>
      <c r="I90" s="22"/>
      <c r="J90" s="121"/>
      <c r="K90" s="22"/>
      <c r="L90" s="24"/>
      <c r="M90" s="118"/>
      <c r="N90" s="20"/>
      <c r="P90" s="154"/>
      <c r="Q90" s="154"/>
      <c r="R90" s="144" t="s">
        <v>225</v>
      </c>
      <c r="S90" s="160">
        <v>277</v>
      </c>
      <c r="T90" s="160">
        <v>0</v>
      </c>
      <c r="U90" s="160">
        <v>248</v>
      </c>
      <c r="V90" s="160">
        <v>0</v>
      </c>
      <c r="W90" s="160">
        <v>3</v>
      </c>
      <c r="X90" s="161" t="s">
        <v>249</v>
      </c>
      <c r="Y90" s="160">
        <v>26</v>
      </c>
    </row>
    <row r="91" spans="1:25" ht="13.5" customHeight="1">
      <c r="A91" s="260" t="s">
        <v>7</v>
      </c>
      <c r="B91" s="221"/>
      <c r="C91" s="73">
        <v>70529</v>
      </c>
      <c r="D91" s="36">
        <v>10</v>
      </c>
      <c r="E91" s="36">
        <v>88</v>
      </c>
      <c r="F91" s="75">
        <v>69727</v>
      </c>
      <c r="G91" s="73">
        <v>42659</v>
      </c>
      <c r="H91" s="76">
        <f>G91/F91*100</f>
        <v>61.180030691123953</v>
      </c>
      <c r="I91" s="75">
        <v>4190</v>
      </c>
      <c r="J91" s="74">
        <v>518</v>
      </c>
      <c r="K91" s="74">
        <v>48</v>
      </c>
      <c r="L91" s="77"/>
      <c r="M91" s="78">
        <f>K91/C91*100</f>
        <v>6.8057111259198347E-2</v>
      </c>
      <c r="N91" s="79">
        <v>138</v>
      </c>
      <c r="P91" s="154"/>
      <c r="Q91" s="154"/>
      <c r="R91" s="144" t="s">
        <v>226</v>
      </c>
      <c r="S91" s="160">
        <v>9185</v>
      </c>
      <c r="T91" s="160">
        <v>9175</v>
      </c>
      <c r="U91" s="160">
        <v>0</v>
      </c>
      <c r="V91" s="160">
        <v>0</v>
      </c>
      <c r="W91" s="160">
        <v>1</v>
      </c>
      <c r="X91" s="148" t="s">
        <v>211</v>
      </c>
      <c r="Y91" s="160">
        <v>9</v>
      </c>
    </row>
    <row r="92" spans="1:25" ht="13.5" customHeight="1">
      <c r="A92" s="25"/>
      <c r="B92" s="13"/>
      <c r="C92" s="80"/>
      <c r="D92" s="36"/>
      <c r="E92" s="36"/>
      <c r="F92" s="82"/>
      <c r="G92" s="80"/>
      <c r="H92" s="76"/>
      <c r="I92" s="82"/>
      <c r="J92" s="81"/>
      <c r="K92" s="81"/>
      <c r="L92" s="77"/>
      <c r="M92" s="76"/>
      <c r="N92" s="79"/>
      <c r="P92" s="154"/>
      <c r="Q92" s="154"/>
      <c r="R92" s="144" t="s">
        <v>212</v>
      </c>
      <c r="S92" s="160">
        <v>19</v>
      </c>
      <c r="T92" s="160">
        <v>19</v>
      </c>
      <c r="U92" s="160">
        <v>0</v>
      </c>
      <c r="V92" s="160">
        <v>0</v>
      </c>
      <c r="W92" s="160">
        <v>0</v>
      </c>
      <c r="X92" s="163"/>
      <c r="Y92" s="160">
        <v>0</v>
      </c>
    </row>
    <row r="93" spans="1:25" ht="13.5" customHeight="1">
      <c r="A93" s="229" t="s">
        <v>8</v>
      </c>
      <c r="B93" s="222"/>
      <c r="C93" s="80">
        <v>37417</v>
      </c>
      <c r="D93" s="36">
        <v>10</v>
      </c>
      <c r="E93" s="36">
        <v>84</v>
      </c>
      <c r="F93" s="82">
        <v>37117</v>
      </c>
      <c r="G93" s="80">
        <v>20735</v>
      </c>
      <c r="H93" s="76">
        <f t="shared" ref="H93:H105" si="2">G93/F93*100</f>
        <v>55.863889861788394</v>
      </c>
      <c r="I93" s="82">
        <v>2586</v>
      </c>
      <c r="J93" s="81">
        <v>89</v>
      </c>
      <c r="K93" s="81">
        <v>36</v>
      </c>
      <c r="L93" s="77"/>
      <c r="M93" s="76">
        <f>K93/C93*100</f>
        <v>9.6212951332282109E-2</v>
      </c>
      <c r="N93" s="79">
        <v>81</v>
      </c>
      <c r="P93" s="154"/>
      <c r="Q93" s="154"/>
      <c r="R93" s="144" t="s">
        <v>227</v>
      </c>
      <c r="S93" s="160">
        <v>363</v>
      </c>
      <c r="T93" s="160">
        <v>320</v>
      </c>
      <c r="U93" s="160">
        <v>40</v>
      </c>
      <c r="V93" s="160">
        <v>0</v>
      </c>
      <c r="W93" s="160">
        <v>0</v>
      </c>
      <c r="X93" s="163"/>
      <c r="Y93" s="160">
        <v>3</v>
      </c>
    </row>
    <row r="94" spans="1:25" ht="13.5" customHeight="1">
      <c r="A94" s="2"/>
      <c r="B94" s="25" t="s">
        <v>35</v>
      </c>
      <c r="C94" s="80">
        <v>747</v>
      </c>
      <c r="D94" s="36">
        <v>5</v>
      </c>
      <c r="E94" s="36">
        <v>20</v>
      </c>
      <c r="F94" s="81">
        <v>706</v>
      </c>
      <c r="G94" s="84">
        <v>135</v>
      </c>
      <c r="H94" s="76">
        <f t="shared" si="2"/>
        <v>19.121813031161473</v>
      </c>
      <c r="I94" s="81">
        <v>30</v>
      </c>
      <c r="J94" s="83" t="s">
        <v>62</v>
      </c>
      <c r="K94" s="83">
        <v>3</v>
      </c>
      <c r="L94" s="77"/>
      <c r="M94" s="132">
        <f>K94/C94*100</f>
        <v>0.40160642570281119</v>
      </c>
      <c r="N94" s="79">
        <v>13</v>
      </c>
      <c r="P94" s="154"/>
      <c r="Q94" s="154"/>
      <c r="R94" s="144" t="s">
        <v>228</v>
      </c>
      <c r="S94" s="160">
        <v>7</v>
      </c>
      <c r="T94" s="160">
        <v>3</v>
      </c>
      <c r="U94" s="160">
        <v>3</v>
      </c>
      <c r="V94" s="160">
        <v>0</v>
      </c>
      <c r="W94" s="160">
        <v>0</v>
      </c>
      <c r="X94" s="163"/>
      <c r="Y94" s="160">
        <v>1</v>
      </c>
    </row>
    <row r="95" spans="1:25" ht="13.5" customHeight="1">
      <c r="A95" s="2"/>
      <c r="B95" s="25" t="s">
        <v>36</v>
      </c>
      <c r="C95" s="80">
        <v>1480</v>
      </c>
      <c r="D95" s="36">
        <v>5</v>
      </c>
      <c r="E95" s="36">
        <v>62</v>
      </c>
      <c r="F95" s="85">
        <v>1409</v>
      </c>
      <c r="G95" s="84">
        <v>145</v>
      </c>
      <c r="H95" s="76">
        <f t="shared" si="2"/>
        <v>10.290986515259048</v>
      </c>
      <c r="I95" s="81">
        <v>57</v>
      </c>
      <c r="J95" s="83" t="s">
        <v>62</v>
      </c>
      <c r="K95" s="83" t="s">
        <v>62</v>
      </c>
      <c r="L95" s="77"/>
      <c r="M95" s="102">
        <v>0</v>
      </c>
      <c r="N95" s="86">
        <v>4</v>
      </c>
      <c r="P95" s="154"/>
      <c r="Q95" s="154"/>
      <c r="R95" s="144" t="s">
        <v>229</v>
      </c>
      <c r="S95" s="160">
        <v>201</v>
      </c>
      <c r="T95" s="160">
        <v>0</v>
      </c>
      <c r="U95" s="160">
        <v>131</v>
      </c>
      <c r="V95" s="160">
        <v>0</v>
      </c>
      <c r="W95" s="160">
        <v>3</v>
      </c>
      <c r="X95" s="161" t="s">
        <v>250</v>
      </c>
      <c r="Y95" s="160">
        <v>67</v>
      </c>
    </row>
    <row r="96" spans="1:25" ht="13.5" customHeight="1">
      <c r="A96" s="2"/>
      <c r="B96" s="25" t="s">
        <v>37</v>
      </c>
      <c r="C96" s="80">
        <v>5205</v>
      </c>
      <c r="D96" s="36">
        <v>0</v>
      </c>
      <c r="E96" s="36">
        <v>0</v>
      </c>
      <c r="F96" s="82">
        <v>5156</v>
      </c>
      <c r="G96" s="80">
        <v>3006</v>
      </c>
      <c r="H96" s="76">
        <f t="shared" si="2"/>
        <v>58.301008533747087</v>
      </c>
      <c r="I96" s="81">
        <v>492</v>
      </c>
      <c r="J96" s="81">
        <v>37</v>
      </c>
      <c r="K96" s="81">
        <v>6</v>
      </c>
      <c r="L96" s="77"/>
      <c r="M96" s="76">
        <f t="shared" ref="M96:M101" si="3">K96/C96*100</f>
        <v>0.11527377521613834</v>
      </c>
      <c r="N96" s="79">
        <v>6</v>
      </c>
      <c r="P96" s="154"/>
      <c r="Q96" s="154"/>
      <c r="R96" s="144" t="s">
        <v>231</v>
      </c>
      <c r="S96" s="160">
        <v>265</v>
      </c>
      <c r="T96" s="160">
        <v>119</v>
      </c>
      <c r="U96" s="160">
        <v>135</v>
      </c>
      <c r="V96" s="160">
        <v>3</v>
      </c>
      <c r="W96" s="160">
        <v>1</v>
      </c>
      <c r="X96" s="148" t="s">
        <v>251</v>
      </c>
      <c r="Y96" s="160">
        <v>7</v>
      </c>
    </row>
    <row r="97" spans="1:25" ht="13.5" customHeight="1">
      <c r="A97" s="2"/>
      <c r="B97" s="25" t="s">
        <v>38</v>
      </c>
      <c r="C97" s="80">
        <v>2686</v>
      </c>
      <c r="D97" s="36">
        <v>0</v>
      </c>
      <c r="E97" s="36">
        <v>0</v>
      </c>
      <c r="F97" s="82">
        <v>2681</v>
      </c>
      <c r="G97" s="80">
        <v>1635</v>
      </c>
      <c r="H97" s="76">
        <f t="shared" si="2"/>
        <v>60.984707198806419</v>
      </c>
      <c r="I97" s="81">
        <v>274</v>
      </c>
      <c r="J97" s="83" t="s">
        <v>62</v>
      </c>
      <c r="K97" s="81">
        <v>3</v>
      </c>
      <c r="L97" s="77"/>
      <c r="M97" s="76">
        <f t="shared" si="3"/>
        <v>0.11169024571854058</v>
      </c>
      <c r="N97" s="79">
        <v>2</v>
      </c>
      <c r="P97" s="154"/>
      <c r="Q97" s="230" t="s">
        <v>232</v>
      </c>
      <c r="R97" s="231"/>
      <c r="S97" s="160">
        <v>657</v>
      </c>
      <c r="T97" s="160">
        <v>0</v>
      </c>
      <c r="U97" s="160">
        <v>509</v>
      </c>
      <c r="V97" s="160">
        <v>69</v>
      </c>
      <c r="W97" s="160">
        <v>12</v>
      </c>
      <c r="X97" s="161" t="s">
        <v>252</v>
      </c>
      <c r="Y97" s="160">
        <v>67</v>
      </c>
    </row>
    <row r="98" spans="1:25" ht="13.5" customHeight="1">
      <c r="A98" s="2"/>
      <c r="B98" s="25" t="s">
        <v>39</v>
      </c>
      <c r="C98" s="80">
        <v>8816</v>
      </c>
      <c r="D98" s="36">
        <v>0</v>
      </c>
      <c r="E98" s="36">
        <v>0</v>
      </c>
      <c r="F98" s="82">
        <v>8800</v>
      </c>
      <c r="G98" s="80">
        <v>3718</v>
      </c>
      <c r="H98" s="76">
        <f t="shared" si="2"/>
        <v>42.25</v>
      </c>
      <c r="I98" s="81">
        <v>638</v>
      </c>
      <c r="J98" s="83" t="s">
        <v>62</v>
      </c>
      <c r="K98" s="83">
        <v>4</v>
      </c>
      <c r="L98" s="77"/>
      <c r="M98" s="76">
        <f t="shared" si="3"/>
        <v>4.5372050816696916E-2</v>
      </c>
      <c r="N98" s="79">
        <v>12</v>
      </c>
      <c r="P98" s="164"/>
      <c r="Q98" s="164"/>
      <c r="R98" s="165" t="s">
        <v>234</v>
      </c>
      <c r="S98" s="160">
        <v>6</v>
      </c>
      <c r="T98" s="160">
        <v>0</v>
      </c>
      <c r="U98" s="160">
        <v>6</v>
      </c>
      <c r="V98" s="160">
        <v>0</v>
      </c>
      <c r="W98" s="160">
        <v>0</v>
      </c>
      <c r="X98" s="163"/>
      <c r="Y98" s="160">
        <v>0</v>
      </c>
    </row>
    <row r="99" spans="1:25" ht="13.5" customHeight="1">
      <c r="A99" s="2"/>
      <c r="B99" s="25" t="s">
        <v>40</v>
      </c>
      <c r="C99" s="80">
        <v>4329</v>
      </c>
      <c r="D99" s="36">
        <v>0</v>
      </c>
      <c r="E99" s="36">
        <v>0</v>
      </c>
      <c r="F99" s="82">
        <v>4317</v>
      </c>
      <c r="G99" s="80">
        <v>2008</v>
      </c>
      <c r="H99" s="76">
        <f t="shared" si="2"/>
        <v>46.513782719481121</v>
      </c>
      <c r="I99" s="81">
        <v>316</v>
      </c>
      <c r="J99" s="83" t="s">
        <v>62</v>
      </c>
      <c r="K99" s="83">
        <v>2</v>
      </c>
      <c r="L99" s="77"/>
      <c r="M99" s="76">
        <f t="shared" si="3"/>
        <v>4.6200046200046196E-2</v>
      </c>
      <c r="N99" s="79">
        <v>10</v>
      </c>
      <c r="P99" s="164"/>
      <c r="Q99" s="164"/>
      <c r="R99" s="165" t="s">
        <v>235</v>
      </c>
      <c r="S99" s="160">
        <v>115</v>
      </c>
      <c r="T99" s="160">
        <v>0</v>
      </c>
      <c r="U99" s="160">
        <v>114</v>
      </c>
      <c r="V99" s="160">
        <v>0</v>
      </c>
      <c r="W99" s="160">
        <v>0</v>
      </c>
      <c r="X99" s="163"/>
      <c r="Y99" s="160">
        <v>1</v>
      </c>
    </row>
    <row r="100" spans="1:25" ht="13.5" customHeight="1">
      <c r="A100" s="2"/>
      <c r="B100" s="25" t="s">
        <v>15</v>
      </c>
      <c r="C100" s="80">
        <v>1884</v>
      </c>
      <c r="D100" s="36">
        <v>0</v>
      </c>
      <c r="E100" s="36">
        <v>1</v>
      </c>
      <c r="F100" s="82">
        <v>1876</v>
      </c>
      <c r="G100" s="84">
        <v>991</v>
      </c>
      <c r="H100" s="76">
        <f t="shared" si="2"/>
        <v>52.825159914712152</v>
      </c>
      <c r="I100" s="81">
        <v>157</v>
      </c>
      <c r="J100" s="83">
        <v>2</v>
      </c>
      <c r="K100" s="81">
        <v>3</v>
      </c>
      <c r="L100" s="77"/>
      <c r="M100" s="76">
        <f t="shared" si="3"/>
        <v>0.15923566878980894</v>
      </c>
      <c r="N100" s="86">
        <v>2</v>
      </c>
      <c r="P100" s="164"/>
      <c r="Q100" s="164"/>
      <c r="R100" s="165" t="s">
        <v>236</v>
      </c>
      <c r="S100" s="160">
        <v>303</v>
      </c>
      <c r="T100" s="160">
        <v>0</v>
      </c>
      <c r="U100" s="160">
        <v>249</v>
      </c>
      <c r="V100" s="160">
        <v>1</v>
      </c>
      <c r="W100" s="160">
        <v>9</v>
      </c>
      <c r="X100" s="161" t="s">
        <v>253</v>
      </c>
      <c r="Y100" s="160">
        <v>44</v>
      </c>
    </row>
    <row r="101" spans="1:25" ht="13.5" customHeight="1">
      <c r="A101" s="2"/>
      <c r="B101" s="25" t="s">
        <v>41</v>
      </c>
      <c r="C101" s="80">
        <v>418</v>
      </c>
      <c r="D101" s="36">
        <v>0</v>
      </c>
      <c r="E101" s="36">
        <v>1</v>
      </c>
      <c r="F101" s="81">
        <v>415</v>
      </c>
      <c r="G101" s="84">
        <v>130</v>
      </c>
      <c r="H101" s="76">
        <f t="shared" si="2"/>
        <v>31.325301204819279</v>
      </c>
      <c r="I101" s="81">
        <v>53</v>
      </c>
      <c r="J101" s="83" t="s">
        <v>62</v>
      </c>
      <c r="K101" s="87">
        <v>1</v>
      </c>
      <c r="L101" s="77"/>
      <c r="M101" s="76">
        <f t="shared" si="3"/>
        <v>0.23923444976076555</v>
      </c>
      <c r="N101" s="86">
        <v>1</v>
      </c>
      <c r="P101" s="166"/>
      <c r="Q101" s="166"/>
      <c r="R101" s="157" t="s">
        <v>231</v>
      </c>
      <c r="S101" s="167">
        <v>233</v>
      </c>
      <c r="T101" s="167">
        <v>0</v>
      </c>
      <c r="U101" s="167">
        <v>140</v>
      </c>
      <c r="V101" s="167">
        <v>68</v>
      </c>
      <c r="W101" s="167">
        <v>3</v>
      </c>
      <c r="X101" s="168" t="s">
        <v>254</v>
      </c>
      <c r="Y101" s="167">
        <v>22</v>
      </c>
    </row>
    <row r="102" spans="1:25" ht="13.5" customHeight="1">
      <c r="A102" s="2"/>
      <c r="B102" s="26" t="s">
        <v>316</v>
      </c>
      <c r="C102" s="88">
        <v>309</v>
      </c>
      <c r="D102" s="36">
        <v>0</v>
      </c>
      <c r="E102" s="36">
        <v>0</v>
      </c>
      <c r="F102" s="83">
        <v>308</v>
      </c>
      <c r="G102" s="89">
        <v>277</v>
      </c>
      <c r="H102" s="76">
        <f t="shared" si="2"/>
        <v>89.935064935064929</v>
      </c>
      <c r="I102" s="83">
        <v>4</v>
      </c>
      <c r="J102" s="83" t="s">
        <v>62</v>
      </c>
      <c r="K102" s="83" t="s">
        <v>62</v>
      </c>
      <c r="L102" s="90"/>
      <c r="M102" s="102">
        <v>0</v>
      </c>
      <c r="N102" s="86">
        <v>1</v>
      </c>
      <c r="P102" s="169" t="s">
        <v>303</v>
      </c>
      <c r="Q102" s="169"/>
      <c r="R102" s="154"/>
      <c r="S102" s="154"/>
      <c r="T102" s="154"/>
      <c r="U102" s="154"/>
      <c r="V102" s="154"/>
      <c r="W102" s="154"/>
      <c r="X102" s="154"/>
      <c r="Y102" s="154"/>
    </row>
    <row r="103" spans="1:25" ht="13.5" customHeight="1">
      <c r="A103" s="2"/>
      <c r="B103" s="26" t="s">
        <v>315</v>
      </c>
      <c r="C103" s="91">
        <v>496</v>
      </c>
      <c r="D103" s="36">
        <v>0</v>
      </c>
      <c r="E103" s="36">
        <v>0</v>
      </c>
      <c r="F103" s="92">
        <v>492</v>
      </c>
      <c r="G103" s="93">
        <v>235</v>
      </c>
      <c r="H103" s="76">
        <f t="shared" si="2"/>
        <v>47.764227642276424</v>
      </c>
      <c r="I103" s="92">
        <v>40</v>
      </c>
      <c r="J103" s="83">
        <v>1</v>
      </c>
      <c r="K103" s="83">
        <v>2</v>
      </c>
      <c r="L103" s="94"/>
      <c r="M103" s="76">
        <f>K103/C103*100</f>
        <v>0.40322580645161288</v>
      </c>
      <c r="N103" s="86">
        <v>1</v>
      </c>
      <c r="P103" s="170" t="s">
        <v>304</v>
      </c>
      <c r="Q103" s="154"/>
      <c r="R103" s="154"/>
      <c r="S103" s="154"/>
      <c r="T103" s="154"/>
      <c r="U103" s="154"/>
      <c r="V103" s="154"/>
      <c r="W103" s="154"/>
      <c r="X103" s="154"/>
      <c r="Y103" s="154"/>
    </row>
    <row r="104" spans="1:25" ht="13.5" customHeight="1">
      <c r="A104" s="2"/>
      <c r="B104" s="25" t="s">
        <v>56</v>
      </c>
      <c r="C104" s="80">
        <v>6650</v>
      </c>
      <c r="D104" s="36">
        <v>0</v>
      </c>
      <c r="E104" s="36">
        <v>0</v>
      </c>
      <c r="F104" s="82">
        <v>6594</v>
      </c>
      <c r="G104" s="80">
        <v>5472</v>
      </c>
      <c r="H104" s="76">
        <f t="shared" si="2"/>
        <v>82.984531392174716</v>
      </c>
      <c r="I104" s="81">
        <v>240</v>
      </c>
      <c r="J104" s="81">
        <v>29</v>
      </c>
      <c r="K104" s="81">
        <v>8</v>
      </c>
      <c r="L104" s="77"/>
      <c r="M104" s="76">
        <f>K104/C104*100</f>
        <v>0.12030075187969924</v>
      </c>
      <c r="N104" s="79">
        <v>19</v>
      </c>
      <c r="P104" s="170" t="s">
        <v>305</v>
      </c>
      <c r="Q104" s="154"/>
      <c r="R104" s="154"/>
      <c r="S104" s="154"/>
      <c r="T104" s="154"/>
      <c r="U104" s="154"/>
      <c r="V104" s="154"/>
      <c r="W104" s="154"/>
      <c r="X104" s="154"/>
      <c r="Y104" s="154"/>
    </row>
    <row r="105" spans="1:25" ht="13.5" customHeight="1">
      <c r="A105" s="2"/>
      <c r="B105" s="25" t="s">
        <v>87</v>
      </c>
      <c r="C105" s="80">
        <f>C93-SUM(C94:C104)</f>
        <v>4397</v>
      </c>
      <c r="D105" s="36">
        <f>D93-SUM(D94:D104)</f>
        <v>0</v>
      </c>
      <c r="E105" s="36">
        <f>E93-SUM(E94:E104)</f>
        <v>0</v>
      </c>
      <c r="F105" s="80">
        <f>F93-SUM(F94:F104)</f>
        <v>4363</v>
      </c>
      <c r="G105" s="80">
        <f>G93-SUM(G94:G104)</f>
        <v>2983</v>
      </c>
      <c r="H105" s="76">
        <f t="shared" si="2"/>
        <v>68.370387348154935</v>
      </c>
      <c r="I105" s="80">
        <f>I93-SUM(I94:I104)</f>
        <v>285</v>
      </c>
      <c r="J105" s="80">
        <f>J93-SUM(J94:J104)</f>
        <v>20</v>
      </c>
      <c r="K105" s="80">
        <f>K93-SUM(K94:K104)</f>
        <v>4</v>
      </c>
      <c r="L105" s="77"/>
      <c r="M105" s="76">
        <f>K105/C105*100</f>
        <v>9.0971116670457125E-2</v>
      </c>
      <c r="N105" s="97">
        <f>N93-SUM(N94:N104)</f>
        <v>10</v>
      </c>
      <c r="P105" s="170" t="s">
        <v>306</v>
      </c>
      <c r="Q105" s="154"/>
      <c r="R105" s="154"/>
      <c r="S105" s="154"/>
      <c r="T105" s="154"/>
      <c r="U105" s="154"/>
      <c r="V105" s="154"/>
      <c r="W105" s="154"/>
      <c r="X105" s="154"/>
      <c r="Y105" s="154"/>
    </row>
    <row r="106" spans="1:25" ht="13.5" customHeight="1">
      <c r="A106" s="2"/>
      <c r="B106" s="25"/>
      <c r="C106" s="80"/>
      <c r="D106" s="36"/>
      <c r="E106" s="36"/>
      <c r="F106" s="82"/>
      <c r="G106" s="80"/>
      <c r="H106" s="76"/>
      <c r="I106" s="82"/>
      <c r="J106" s="82"/>
      <c r="K106" s="82"/>
      <c r="L106" s="77"/>
      <c r="M106" s="76"/>
      <c r="N106" s="97"/>
      <c r="P106" s="170" t="s">
        <v>307</v>
      </c>
      <c r="Q106" s="154"/>
      <c r="R106" s="154"/>
      <c r="S106" s="154"/>
      <c r="T106" s="154"/>
      <c r="U106" s="154"/>
      <c r="V106" s="154"/>
      <c r="W106" s="154"/>
      <c r="X106" s="154"/>
      <c r="Y106" s="154"/>
    </row>
    <row r="107" spans="1:25" ht="13.5" customHeight="1">
      <c r="A107" s="229" t="s">
        <v>9</v>
      </c>
      <c r="B107" s="259"/>
      <c r="C107" s="80">
        <v>33112</v>
      </c>
      <c r="D107" s="36">
        <v>0</v>
      </c>
      <c r="E107" s="36">
        <v>4</v>
      </c>
      <c r="F107" s="82">
        <v>32610</v>
      </c>
      <c r="G107" s="80">
        <v>21924</v>
      </c>
      <c r="H107" s="76">
        <f t="shared" ref="H107:H116" si="4">G107/F107*100</f>
        <v>67.230910763569469</v>
      </c>
      <c r="I107" s="82">
        <v>1604</v>
      </c>
      <c r="J107" s="81">
        <v>429</v>
      </c>
      <c r="K107" s="81">
        <v>12</v>
      </c>
      <c r="L107" s="77"/>
      <c r="M107" s="76">
        <f>K107/C107*100</f>
        <v>3.6240637835225901E-2</v>
      </c>
      <c r="N107" s="79">
        <v>57</v>
      </c>
      <c r="P107" s="170" t="s">
        <v>308</v>
      </c>
      <c r="Q107" s="154"/>
      <c r="R107" s="154"/>
      <c r="S107" s="154"/>
      <c r="T107" s="154"/>
      <c r="U107" s="154"/>
      <c r="V107" s="154"/>
      <c r="W107" s="154"/>
      <c r="X107" s="154"/>
      <c r="Y107" s="154"/>
    </row>
    <row r="108" spans="1:25" ht="13.5" customHeight="1">
      <c r="A108" s="2"/>
      <c r="B108" s="25" t="s">
        <v>88</v>
      </c>
      <c r="C108" s="80">
        <v>149</v>
      </c>
      <c r="D108" s="36">
        <v>0</v>
      </c>
      <c r="E108" s="36" t="s">
        <v>62</v>
      </c>
      <c r="F108" s="81">
        <v>141</v>
      </c>
      <c r="G108" s="84">
        <v>139</v>
      </c>
      <c r="H108" s="76">
        <f t="shared" si="4"/>
        <v>98.581560283687935</v>
      </c>
      <c r="I108" s="81">
        <v>3</v>
      </c>
      <c r="J108" s="83">
        <v>6</v>
      </c>
      <c r="K108" s="87" t="s">
        <v>62</v>
      </c>
      <c r="L108" s="77"/>
      <c r="M108" s="76">
        <v>0</v>
      </c>
      <c r="N108" s="86">
        <v>2</v>
      </c>
    </row>
    <row r="109" spans="1:25" ht="13.5" customHeight="1">
      <c r="A109" s="2"/>
      <c r="B109" s="25" t="s">
        <v>89</v>
      </c>
      <c r="C109" s="80">
        <v>400</v>
      </c>
      <c r="D109" s="36">
        <v>0</v>
      </c>
      <c r="E109" s="36" t="s">
        <v>62</v>
      </c>
      <c r="F109" s="81">
        <v>389</v>
      </c>
      <c r="G109" s="84">
        <v>110</v>
      </c>
      <c r="H109" s="76">
        <f t="shared" si="4"/>
        <v>28.277634961439592</v>
      </c>
      <c r="I109" s="81">
        <v>18</v>
      </c>
      <c r="J109" s="83">
        <v>8</v>
      </c>
      <c r="K109" s="87">
        <v>1</v>
      </c>
      <c r="L109" s="77"/>
      <c r="M109" s="76">
        <f>K109/C109*100</f>
        <v>0.25</v>
      </c>
      <c r="N109" s="86">
        <v>2</v>
      </c>
    </row>
    <row r="110" spans="1:25" ht="13.5" customHeight="1">
      <c r="A110" s="2"/>
      <c r="B110" s="26" t="s">
        <v>317</v>
      </c>
      <c r="C110" s="91">
        <v>14210</v>
      </c>
      <c r="D110" s="36">
        <v>0</v>
      </c>
      <c r="E110" s="36">
        <v>3</v>
      </c>
      <c r="F110" s="98">
        <v>14193</v>
      </c>
      <c r="G110" s="91">
        <v>6787</v>
      </c>
      <c r="H110" s="76">
        <f t="shared" si="4"/>
        <v>47.819347565701406</v>
      </c>
      <c r="I110" s="98">
        <v>989</v>
      </c>
      <c r="J110" s="92" t="s">
        <v>62</v>
      </c>
      <c r="K110" s="92">
        <v>3</v>
      </c>
      <c r="L110" s="94"/>
      <c r="M110" s="76">
        <f>K110/C110*100</f>
        <v>2.1111893033075299E-2</v>
      </c>
      <c r="N110" s="99">
        <v>11</v>
      </c>
    </row>
    <row r="111" spans="1:25" ht="13.5" customHeight="1">
      <c r="A111" s="2"/>
      <c r="B111" s="25" t="s">
        <v>90</v>
      </c>
      <c r="C111" s="80">
        <v>159</v>
      </c>
      <c r="D111" s="36">
        <v>0</v>
      </c>
      <c r="E111" s="36" t="s">
        <v>62</v>
      </c>
      <c r="F111" s="81">
        <v>159</v>
      </c>
      <c r="G111" s="84">
        <v>103</v>
      </c>
      <c r="H111" s="76">
        <f t="shared" si="4"/>
        <v>64.779874213836479</v>
      </c>
      <c r="I111" s="81">
        <v>3</v>
      </c>
      <c r="J111" s="83" t="s">
        <v>62</v>
      </c>
      <c r="K111" s="83" t="s">
        <v>62</v>
      </c>
      <c r="L111" s="77"/>
      <c r="M111" s="102">
        <v>0</v>
      </c>
      <c r="N111" s="86" t="s">
        <v>62</v>
      </c>
    </row>
    <row r="112" spans="1:25" ht="13.5" customHeight="1">
      <c r="A112" s="2"/>
      <c r="B112" s="25" t="s">
        <v>13</v>
      </c>
      <c r="C112" s="80">
        <v>55</v>
      </c>
      <c r="D112" s="36">
        <v>0</v>
      </c>
      <c r="E112" s="36">
        <v>1</v>
      </c>
      <c r="F112" s="81">
        <v>53</v>
      </c>
      <c r="G112" s="83">
        <v>5</v>
      </c>
      <c r="H112" s="76">
        <f t="shared" si="4"/>
        <v>9.433962264150944</v>
      </c>
      <c r="I112" s="83" t="s">
        <v>62</v>
      </c>
      <c r="J112" s="83" t="s">
        <v>62</v>
      </c>
      <c r="K112" s="83">
        <v>1</v>
      </c>
      <c r="L112" s="77"/>
      <c r="M112" s="76">
        <f>K112/C112*100</f>
        <v>1.8181818181818181</v>
      </c>
      <c r="N112" s="86" t="s">
        <v>62</v>
      </c>
    </row>
    <row r="113" spans="1:25" ht="13.5" customHeight="1">
      <c r="A113" s="2"/>
      <c r="B113" s="25" t="s">
        <v>46</v>
      </c>
      <c r="C113" s="80">
        <v>27</v>
      </c>
      <c r="D113" s="36">
        <v>0</v>
      </c>
      <c r="E113" s="36" t="s">
        <v>62</v>
      </c>
      <c r="F113" s="81">
        <v>26</v>
      </c>
      <c r="G113" s="84">
        <v>23</v>
      </c>
      <c r="H113" s="76">
        <f t="shared" si="4"/>
        <v>88.461538461538453</v>
      </c>
      <c r="I113" s="83" t="s">
        <v>62</v>
      </c>
      <c r="J113" s="83" t="s">
        <v>62</v>
      </c>
      <c r="K113" s="83" t="s">
        <v>62</v>
      </c>
      <c r="L113" s="77"/>
      <c r="M113" s="102">
        <v>0</v>
      </c>
      <c r="N113" s="86">
        <v>1</v>
      </c>
    </row>
    <row r="114" spans="1:25" ht="13.5" customHeight="1">
      <c r="A114" s="2"/>
      <c r="B114" s="25" t="s">
        <v>47</v>
      </c>
      <c r="C114" s="80">
        <v>5000</v>
      </c>
      <c r="D114" s="36">
        <v>0</v>
      </c>
      <c r="E114" s="36" t="s">
        <v>62</v>
      </c>
      <c r="F114" s="82">
        <v>4988</v>
      </c>
      <c r="G114" s="80">
        <v>4819</v>
      </c>
      <c r="H114" s="76">
        <f t="shared" si="4"/>
        <v>96.611868484362475</v>
      </c>
      <c r="I114" s="81">
        <v>4</v>
      </c>
      <c r="J114" s="81">
        <v>11</v>
      </c>
      <c r="K114" s="83" t="s">
        <v>62</v>
      </c>
      <c r="L114" s="77"/>
      <c r="M114" s="76">
        <v>0</v>
      </c>
      <c r="N114" s="86">
        <v>1</v>
      </c>
    </row>
    <row r="115" spans="1:25" ht="13.5" customHeight="1">
      <c r="A115" s="2"/>
      <c r="B115" s="25" t="s">
        <v>48</v>
      </c>
      <c r="C115" s="80">
        <v>9083</v>
      </c>
      <c r="D115" s="36">
        <v>0</v>
      </c>
      <c r="E115" s="36" t="s">
        <v>62</v>
      </c>
      <c r="F115" s="82">
        <v>8962</v>
      </c>
      <c r="G115" s="80">
        <v>7188</v>
      </c>
      <c r="H115" s="76">
        <f t="shared" si="4"/>
        <v>80.205311314438745</v>
      </c>
      <c r="I115" s="81">
        <v>435</v>
      </c>
      <c r="J115" s="80">
        <v>89</v>
      </c>
      <c r="K115" s="87" t="s">
        <v>62</v>
      </c>
      <c r="L115" s="77"/>
      <c r="M115" s="76">
        <v>0</v>
      </c>
      <c r="N115" s="79">
        <v>32</v>
      </c>
    </row>
    <row r="116" spans="1:25" ht="13.5" customHeight="1">
      <c r="A116" s="2"/>
      <c r="B116" s="25" t="s">
        <v>14</v>
      </c>
      <c r="C116" s="80">
        <f>C107-C108-C109-C110-C111-C112-C113-C114-C115</f>
        <v>4029</v>
      </c>
      <c r="D116" s="34">
        <f>D107-D108-D109-D110-D111-D112-D113-D114-D115</f>
        <v>0</v>
      </c>
      <c r="E116" s="34">
        <v>0</v>
      </c>
      <c r="F116" s="80">
        <f>F107-F108-F109-F110-F111-F112-F113-F114-F115</f>
        <v>3699</v>
      </c>
      <c r="G116" s="80">
        <f>G107-G108-G109-G110-G111-G112-G113-G114-G115</f>
        <v>2750</v>
      </c>
      <c r="H116" s="76">
        <f t="shared" si="4"/>
        <v>74.344417410110836</v>
      </c>
      <c r="I116" s="82">
        <v>152</v>
      </c>
      <c r="J116" s="82">
        <v>315</v>
      </c>
      <c r="K116" s="82">
        <v>7</v>
      </c>
      <c r="L116" s="77"/>
      <c r="M116" s="76">
        <f>K116/C116*100</f>
        <v>0.17374038222884089</v>
      </c>
      <c r="N116" s="97">
        <v>8</v>
      </c>
    </row>
    <row r="117" spans="1:25" ht="13.5" customHeight="1">
      <c r="A117" s="27" t="s">
        <v>10</v>
      </c>
      <c r="B117" s="28"/>
      <c r="C117" s="100" t="s">
        <v>65</v>
      </c>
      <c r="D117" s="100"/>
      <c r="E117" s="100"/>
      <c r="F117" s="100" t="s">
        <v>66</v>
      </c>
      <c r="G117" s="100" t="s">
        <v>67</v>
      </c>
      <c r="H117" s="100" t="s">
        <v>68</v>
      </c>
      <c r="I117" s="100" t="s">
        <v>69</v>
      </c>
      <c r="J117" s="100" t="s">
        <v>70</v>
      </c>
      <c r="K117" s="100" t="s">
        <v>63</v>
      </c>
      <c r="L117" s="27"/>
      <c r="M117" s="100" t="s">
        <v>63</v>
      </c>
      <c r="N117" s="101" t="s">
        <v>64</v>
      </c>
    </row>
    <row r="118" spans="1:25" ht="13.5" customHeight="1">
      <c r="A118" s="46" t="s">
        <v>112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25" ht="13.5" customHeight="1">
      <c r="A119" s="1" t="s">
        <v>113</v>
      </c>
      <c r="B119" s="1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25" ht="13.5" customHeight="1">
      <c r="A120" s="47" t="s">
        <v>114</v>
      </c>
      <c r="B120" s="1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25" ht="13.5" customHeight="1">
      <c r="A121" s="46" t="s">
        <v>115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6"/>
    </row>
    <row r="122" spans="1:25" ht="13.5" customHeight="1">
      <c r="A122" s="46" t="s">
        <v>53</v>
      </c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25" ht="13.5" customHeight="1">
      <c r="A123" s="261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</row>
    <row r="124" spans="1:25" ht="13.5" customHeight="1">
      <c r="A124" s="71"/>
      <c r="B124" s="2"/>
      <c r="C124" s="3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2"/>
    </row>
    <row r="125" spans="1:25" ht="13.5" customHeight="1" thickBot="1">
      <c r="A125" s="151" t="s">
        <v>299</v>
      </c>
      <c r="B125" s="3"/>
      <c r="C125" s="3"/>
      <c r="D125" s="3"/>
      <c r="E125" s="3"/>
      <c r="F125" s="3"/>
      <c r="G125" s="3"/>
      <c r="H125" s="3"/>
      <c r="I125" s="3"/>
      <c r="J125" s="3"/>
      <c r="L125" s="3"/>
      <c r="M125" s="2"/>
      <c r="N125" s="5" t="s">
        <v>101</v>
      </c>
      <c r="P125" s="156" t="s">
        <v>300</v>
      </c>
      <c r="Q125" s="154"/>
      <c r="R125" s="154"/>
      <c r="S125" s="154"/>
      <c r="T125" s="154"/>
      <c r="U125" s="154"/>
      <c r="V125" s="154"/>
      <c r="W125" s="154"/>
      <c r="X125" s="254" t="s">
        <v>320</v>
      </c>
      <c r="Y125" s="255"/>
    </row>
    <row r="126" spans="1:25" ht="13.5" customHeight="1" thickTop="1">
      <c r="A126" s="6"/>
      <c r="B126" s="7"/>
      <c r="C126" s="8"/>
      <c r="D126" s="233" t="s">
        <v>109</v>
      </c>
      <c r="E126" s="217"/>
      <c r="F126" s="217"/>
      <c r="G126" s="217"/>
      <c r="H126" s="217"/>
      <c r="I126" s="217"/>
      <c r="J126" s="218"/>
      <c r="K126" s="10"/>
      <c r="L126" s="9"/>
      <c r="M126" s="114"/>
      <c r="N126" s="219" t="s">
        <v>3</v>
      </c>
      <c r="P126" s="243" t="s">
        <v>301</v>
      </c>
      <c r="Q126" s="243"/>
      <c r="R126" s="244"/>
      <c r="S126" s="247" t="s">
        <v>208</v>
      </c>
      <c r="T126" s="249" t="s">
        <v>302</v>
      </c>
      <c r="U126" s="250"/>
      <c r="V126" s="251"/>
      <c r="W126" s="240" t="s">
        <v>218</v>
      </c>
      <c r="X126" s="252"/>
      <c r="Y126" s="240" t="s">
        <v>219</v>
      </c>
    </row>
    <row r="127" spans="1:25" ht="13.5" customHeight="1">
      <c r="A127" s="11"/>
      <c r="B127" s="12"/>
      <c r="C127" s="13"/>
      <c r="D127" s="226" t="s">
        <v>11</v>
      </c>
      <c r="E127" s="223" t="s">
        <v>32</v>
      </c>
      <c r="F127" s="224"/>
      <c r="G127" s="224"/>
      <c r="H127" s="224"/>
      <c r="I127" s="225"/>
      <c r="J127" s="119"/>
      <c r="K127" s="14"/>
      <c r="L127" s="238" t="s">
        <v>17</v>
      </c>
      <c r="M127" s="239"/>
      <c r="N127" s="220"/>
      <c r="P127" s="245"/>
      <c r="Q127" s="245"/>
      <c r="R127" s="246"/>
      <c r="S127" s="248"/>
      <c r="T127" s="158" t="s">
        <v>220</v>
      </c>
      <c r="U127" s="158" t="s">
        <v>221</v>
      </c>
      <c r="V127" s="159" t="s">
        <v>318</v>
      </c>
      <c r="W127" s="241"/>
      <c r="X127" s="253"/>
      <c r="Y127" s="241"/>
    </row>
    <row r="128" spans="1:25" ht="13.5" customHeight="1">
      <c r="A128" s="257" t="s">
        <v>116</v>
      </c>
      <c r="B128" s="258"/>
      <c r="C128" s="15" t="s">
        <v>1</v>
      </c>
      <c r="D128" s="227"/>
      <c r="E128" s="226" t="s">
        <v>4</v>
      </c>
      <c r="F128" s="13" t="s">
        <v>12</v>
      </c>
      <c r="G128" s="16" t="s">
        <v>71</v>
      </c>
      <c r="H128" s="17" t="s">
        <v>16</v>
      </c>
      <c r="I128" s="16" t="s">
        <v>72</v>
      </c>
      <c r="J128" s="122" t="s">
        <v>117</v>
      </c>
      <c r="K128" s="126" t="s">
        <v>2</v>
      </c>
      <c r="L128" s="127" t="s">
        <v>0</v>
      </c>
      <c r="M128" s="115"/>
      <c r="N128" s="220"/>
      <c r="P128" s="230" t="s">
        <v>347</v>
      </c>
      <c r="Q128" s="230"/>
      <c r="R128" s="231"/>
      <c r="S128" s="160">
        <v>12147</v>
      </c>
      <c r="T128" s="160">
        <v>10638</v>
      </c>
      <c r="U128" s="160">
        <v>1264</v>
      </c>
      <c r="V128" s="160">
        <v>66</v>
      </c>
      <c r="W128" s="160">
        <v>21</v>
      </c>
      <c r="X128" s="161" t="s">
        <v>243</v>
      </c>
      <c r="Y128" s="160">
        <v>158</v>
      </c>
    </row>
    <row r="129" spans="1:25" ht="13.5" customHeight="1">
      <c r="A129" s="11"/>
      <c r="B129" s="12"/>
      <c r="C129" s="13"/>
      <c r="D129" s="227"/>
      <c r="E129" s="227"/>
      <c r="F129" s="13"/>
      <c r="G129" s="16" t="s">
        <v>108</v>
      </c>
      <c r="H129" s="18" t="s">
        <v>110</v>
      </c>
      <c r="I129" s="16" t="s">
        <v>5</v>
      </c>
      <c r="J129" s="122" t="s">
        <v>123</v>
      </c>
      <c r="K129" s="14"/>
      <c r="L129" s="127" t="s">
        <v>33</v>
      </c>
      <c r="M129" s="116" t="s">
        <v>124</v>
      </c>
      <c r="N129" s="220"/>
      <c r="P129" s="144"/>
      <c r="Q129" s="144"/>
      <c r="R129" s="145"/>
      <c r="S129" s="160"/>
      <c r="T129" s="162" t="s">
        <v>255</v>
      </c>
      <c r="U129" s="162" t="s">
        <v>256</v>
      </c>
      <c r="V129" s="160"/>
      <c r="W129" s="160"/>
      <c r="X129" s="161"/>
      <c r="Y129" s="160"/>
    </row>
    <row r="130" spans="1:25" ht="13.5" customHeight="1">
      <c r="A130" s="11"/>
      <c r="B130" s="12"/>
      <c r="C130" s="124" t="s">
        <v>118</v>
      </c>
      <c r="D130" s="227"/>
      <c r="E130" s="227"/>
      <c r="F130" s="124" t="s">
        <v>120</v>
      </c>
      <c r="G130" s="124" t="s">
        <v>121</v>
      </c>
      <c r="H130" s="19" t="s">
        <v>125</v>
      </c>
      <c r="I130" s="16" t="s">
        <v>34</v>
      </c>
      <c r="J130" s="120"/>
      <c r="K130" s="125" t="s">
        <v>122</v>
      </c>
      <c r="L130" s="128" t="s">
        <v>6</v>
      </c>
      <c r="M130" s="117"/>
      <c r="N130" s="220"/>
      <c r="P130" s="154"/>
      <c r="Q130" s="230" t="s">
        <v>224</v>
      </c>
      <c r="R130" s="242"/>
      <c r="S130" s="160">
        <v>11381</v>
      </c>
      <c r="T130" s="160">
        <v>10638</v>
      </c>
      <c r="U130" s="160">
        <v>632</v>
      </c>
      <c r="V130" s="160">
        <v>0</v>
      </c>
      <c r="W130" s="160">
        <v>7</v>
      </c>
      <c r="X130" s="161" t="s">
        <v>210</v>
      </c>
      <c r="Y130" s="160">
        <v>104</v>
      </c>
    </row>
    <row r="131" spans="1:25" ht="13.5" customHeight="1">
      <c r="A131" s="20"/>
      <c r="B131" s="21"/>
      <c r="D131" s="228"/>
      <c r="E131" s="228"/>
      <c r="F131" s="22"/>
      <c r="H131" s="23" t="s">
        <v>111</v>
      </c>
      <c r="I131" s="22"/>
      <c r="J131" s="121"/>
      <c r="K131" s="22"/>
      <c r="L131" s="24"/>
      <c r="M131" s="118"/>
      <c r="N131" s="20"/>
      <c r="P131" s="154"/>
      <c r="Q131" s="154"/>
      <c r="R131" s="144" t="s">
        <v>225</v>
      </c>
      <c r="S131" s="160">
        <v>320</v>
      </c>
      <c r="T131" s="160">
        <v>0</v>
      </c>
      <c r="U131" s="160">
        <v>300</v>
      </c>
      <c r="V131" s="160">
        <v>0</v>
      </c>
      <c r="W131" s="160">
        <v>0</v>
      </c>
      <c r="X131" s="161"/>
      <c r="Y131" s="160">
        <v>20</v>
      </c>
    </row>
    <row r="132" spans="1:25" ht="13.5" customHeight="1">
      <c r="A132" s="260" t="s">
        <v>7</v>
      </c>
      <c r="B132" s="221"/>
      <c r="C132" s="29">
        <v>74483</v>
      </c>
      <c r="D132" s="30">
        <v>18</v>
      </c>
      <c r="E132" s="30">
        <v>98</v>
      </c>
      <c r="F132" s="30">
        <v>73562</v>
      </c>
      <c r="G132" s="29">
        <v>45234</v>
      </c>
      <c r="H132" s="31">
        <f>G132/F132*100</f>
        <v>61.490987194475409</v>
      </c>
      <c r="I132" s="30">
        <v>4118</v>
      </c>
      <c r="J132" s="30">
        <v>613</v>
      </c>
      <c r="K132" s="30">
        <v>49</v>
      </c>
      <c r="L132" s="103"/>
      <c r="M132" s="32">
        <f>K132/C132*100</f>
        <v>6.5786823838996811E-2</v>
      </c>
      <c r="N132" s="33">
        <v>143</v>
      </c>
      <c r="P132" s="154"/>
      <c r="Q132" s="154"/>
      <c r="R132" s="144" t="s">
        <v>226</v>
      </c>
      <c r="S132" s="160">
        <v>10130</v>
      </c>
      <c r="T132" s="160">
        <v>10115</v>
      </c>
      <c r="U132" s="160">
        <v>0</v>
      </c>
      <c r="V132" s="160">
        <v>0</v>
      </c>
      <c r="W132" s="160">
        <v>1</v>
      </c>
      <c r="X132" s="148" t="s">
        <v>211</v>
      </c>
      <c r="Y132" s="160">
        <v>14</v>
      </c>
    </row>
    <row r="133" spans="1:25" ht="13.5" customHeight="1">
      <c r="A133" s="25"/>
      <c r="B133" s="13"/>
      <c r="C133" s="34"/>
      <c r="D133" s="35"/>
      <c r="E133" s="35"/>
      <c r="F133" s="35"/>
      <c r="G133" s="34"/>
      <c r="H133" s="31"/>
      <c r="I133" s="35"/>
      <c r="J133" s="35"/>
      <c r="K133" s="35"/>
      <c r="L133" s="103"/>
      <c r="M133" s="31"/>
      <c r="N133" s="33"/>
      <c r="P133" s="154"/>
      <c r="Q133" s="154"/>
      <c r="R133" s="144" t="s">
        <v>212</v>
      </c>
      <c r="S133" s="160">
        <v>29</v>
      </c>
      <c r="T133" s="160">
        <v>29</v>
      </c>
      <c r="U133" s="160">
        <v>0</v>
      </c>
      <c r="V133" s="160">
        <v>0</v>
      </c>
      <c r="W133" s="160">
        <v>0</v>
      </c>
      <c r="X133" s="163"/>
      <c r="Y133" s="160">
        <v>0</v>
      </c>
    </row>
    <row r="134" spans="1:25" ht="13.5" customHeight="1">
      <c r="A134" s="229" t="s">
        <v>8</v>
      </c>
      <c r="B134" s="222"/>
      <c r="C134" s="34">
        <v>41618</v>
      </c>
      <c r="D134" s="35">
        <v>18</v>
      </c>
      <c r="E134" s="35">
        <v>98</v>
      </c>
      <c r="F134" s="35">
        <v>41261</v>
      </c>
      <c r="G134" s="34">
        <v>23480</v>
      </c>
      <c r="H134" s="31">
        <f t="shared" ref="H134:H146" si="5">G134/F134*100</f>
        <v>56.906037177964663</v>
      </c>
      <c r="I134" s="35">
        <v>2762</v>
      </c>
      <c r="J134" s="35">
        <v>127</v>
      </c>
      <c r="K134" s="35">
        <v>38</v>
      </c>
      <c r="L134" s="103"/>
      <c r="M134" s="31">
        <f t="shared" ref="M134:M146" si="6">K134/C134*100</f>
        <v>9.1306646162718053E-2</v>
      </c>
      <c r="N134" s="33">
        <v>76</v>
      </c>
      <c r="P134" s="154"/>
      <c r="Q134" s="154"/>
      <c r="R134" s="144" t="s">
        <v>227</v>
      </c>
      <c r="S134" s="160">
        <v>380</v>
      </c>
      <c r="T134" s="160">
        <v>353</v>
      </c>
      <c r="U134" s="160">
        <v>26</v>
      </c>
      <c r="V134" s="160">
        <v>0</v>
      </c>
      <c r="W134" s="160">
        <v>0</v>
      </c>
      <c r="X134" s="163"/>
      <c r="Y134" s="160">
        <v>1</v>
      </c>
    </row>
    <row r="135" spans="1:25" ht="13.5" customHeight="1">
      <c r="A135" s="2"/>
      <c r="B135" s="25" t="s">
        <v>35</v>
      </c>
      <c r="C135" s="34">
        <v>793</v>
      </c>
      <c r="D135" s="36">
        <v>12</v>
      </c>
      <c r="E135" s="35">
        <v>22</v>
      </c>
      <c r="F135" s="35">
        <v>756</v>
      </c>
      <c r="G135" s="34">
        <v>135</v>
      </c>
      <c r="H135" s="31">
        <f t="shared" si="5"/>
        <v>17.857142857142858</v>
      </c>
      <c r="I135" s="35">
        <v>24</v>
      </c>
      <c r="J135" s="36">
        <v>0</v>
      </c>
      <c r="K135" s="36">
        <v>1</v>
      </c>
      <c r="L135" s="103"/>
      <c r="M135" s="31">
        <f t="shared" si="6"/>
        <v>0.12610340479192939</v>
      </c>
      <c r="N135" s="33">
        <v>2</v>
      </c>
      <c r="P135" s="154"/>
      <c r="Q135" s="154"/>
      <c r="R135" s="144" t="s">
        <v>228</v>
      </c>
      <c r="S135" s="160">
        <v>6</v>
      </c>
      <c r="T135" s="160">
        <v>3</v>
      </c>
      <c r="U135" s="160">
        <v>3</v>
      </c>
      <c r="V135" s="160">
        <v>0</v>
      </c>
      <c r="W135" s="160">
        <v>0</v>
      </c>
      <c r="X135" s="163"/>
      <c r="Y135" s="160">
        <v>0</v>
      </c>
    </row>
    <row r="136" spans="1:25" ht="13.5" customHeight="1">
      <c r="A136" s="2"/>
      <c r="B136" s="25" t="s">
        <v>36</v>
      </c>
      <c r="C136" s="34">
        <v>1588</v>
      </c>
      <c r="D136" s="36">
        <v>6</v>
      </c>
      <c r="E136" s="35">
        <v>72</v>
      </c>
      <c r="F136" s="36">
        <v>1506</v>
      </c>
      <c r="G136" s="34">
        <v>133</v>
      </c>
      <c r="H136" s="31">
        <f t="shared" si="5"/>
        <v>8.8313413014608244</v>
      </c>
      <c r="I136" s="35">
        <v>61</v>
      </c>
      <c r="J136" s="36">
        <v>0</v>
      </c>
      <c r="K136" s="36">
        <v>1</v>
      </c>
      <c r="L136" s="103"/>
      <c r="M136" s="31">
        <f t="shared" si="6"/>
        <v>6.2972292191435769E-2</v>
      </c>
      <c r="N136" s="37">
        <v>3</v>
      </c>
      <c r="P136" s="154"/>
      <c r="Q136" s="154"/>
      <c r="R136" s="144" t="s">
        <v>229</v>
      </c>
      <c r="S136" s="160">
        <v>231</v>
      </c>
      <c r="T136" s="160">
        <v>0</v>
      </c>
      <c r="U136" s="160">
        <v>165</v>
      </c>
      <c r="V136" s="160">
        <v>0</v>
      </c>
      <c r="W136" s="160">
        <v>6</v>
      </c>
      <c r="X136" s="161" t="s">
        <v>257</v>
      </c>
      <c r="Y136" s="160">
        <v>60</v>
      </c>
    </row>
    <row r="137" spans="1:25" ht="13.5" customHeight="1">
      <c r="A137" s="2"/>
      <c r="B137" s="25" t="s">
        <v>37</v>
      </c>
      <c r="C137" s="34">
        <v>5870</v>
      </c>
      <c r="D137" s="36">
        <v>0</v>
      </c>
      <c r="E137" s="36">
        <v>0</v>
      </c>
      <c r="F137" s="35">
        <v>5801</v>
      </c>
      <c r="G137" s="34">
        <v>3445</v>
      </c>
      <c r="H137" s="31">
        <f t="shared" si="5"/>
        <v>59.386312704706093</v>
      </c>
      <c r="I137" s="35">
        <v>543</v>
      </c>
      <c r="J137" s="35">
        <v>53</v>
      </c>
      <c r="K137" s="35">
        <v>8</v>
      </c>
      <c r="L137" s="103"/>
      <c r="M137" s="31">
        <f t="shared" si="6"/>
        <v>0.1362862010221465</v>
      </c>
      <c r="N137" s="33">
        <v>8</v>
      </c>
      <c r="P137" s="154"/>
      <c r="Q137" s="154"/>
      <c r="R137" s="144" t="s">
        <v>231</v>
      </c>
      <c r="S137" s="160">
        <v>285</v>
      </c>
      <c r="T137" s="160">
        <v>138</v>
      </c>
      <c r="U137" s="160">
        <v>138</v>
      </c>
      <c r="V137" s="160">
        <v>0</v>
      </c>
      <c r="W137" s="160">
        <v>0</v>
      </c>
      <c r="X137" s="148"/>
      <c r="Y137" s="160">
        <v>9</v>
      </c>
    </row>
    <row r="138" spans="1:25" ht="13.5" customHeight="1">
      <c r="A138" s="2"/>
      <c r="B138" s="25" t="s">
        <v>38</v>
      </c>
      <c r="C138" s="34">
        <v>2457</v>
      </c>
      <c r="D138" s="36">
        <v>0</v>
      </c>
      <c r="E138" s="36">
        <v>0</v>
      </c>
      <c r="F138" s="35">
        <v>2449</v>
      </c>
      <c r="G138" s="34">
        <v>1517</v>
      </c>
      <c r="H138" s="31">
        <f t="shared" si="5"/>
        <v>61.943650469579424</v>
      </c>
      <c r="I138" s="35">
        <v>225</v>
      </c>
      <c r="J138" s="36">
        <v>0</v>
      </c>
      <c r="K138" s="35">
        <v>4</v>
      </c>
      <c r="L138" s="103"/>
      <c r="M138" s="31">
        <f t="shared" si="6"/>
        <v>0.1628001628001628</v>
      </c>
      <c r="N138" s="33">
        <v>4</v>
      </c>
      <c r="P138" s="154"/>
      <c r="Q138" s="230" t="s">
        <v>232</v>
      </c>
      <c r="R138" s="231"/>
      <c r="S138" s="160">
        <v>766</v>
      </c>
      <c r="T138" s="160">
        <v>0</v>
      </c>
      <c r="U138" s="160">
        <v>632</v>
      </c>
      <c r="V138" s="160">
        <v>66</v>
      </c>
      <c r="W138" s="160">
        <v>14</v>
      </c>
      <c r="X138" s="161" t="s">
        <v>252</v>
      </c>
      <c r="Y138" s="160">
        <v>54</v>
      </c>
    </row>
    <row r="139" spans="1:25" ht="13.5" customHeight="1">
      <c r="A139" s="2"/>
      <c r="B139" s="25" t="s">
        <v>39</v>
      </c>
      <c r="C139" s="34">
        <v>9712</v>
      </c>
      <c r="D139" s="36">
        <v>0</v>
      </c>
      <c r="E139" s="36">
        <v>0</v>
      </c>
      <c r="F139" s="35">
        <v>9696</v>
      </c>
      <c r="G139" s="34">
        <v>4184</v>
      </c>
      <c r="H139" s="31">
        <f t="shared" si="5"/>
        <v>43.151815181518153</v>
      </c>
      <c r="I139" s="35">
        <v>711</v>
      </c>
      <c r="J139" s="36">
        <v>0</v>
      </c>
      <c r="K139" s="36">
        <v>2</v>
      </c>
      <c r="L139" s="103"/>
      <c r="M139" s="31">
        <f t="shared" si="6"/>
        <v>2.0593080724876443E-2</v>
      </c>
      <c r="N139" s="33">
        <v>14</v>
      </c>
      <c r="P139" s="154"/>
      <c r="Q139" s="154"/>
      <c r="R139" s="144" t="s">
        <v>234</v>
      </c>
      <c r="S139" s="160">
        <v>1</v>
      </c>
      <c r="T139" s="160">
        <v>0</v>
      </c>
      <c r="U139" s="160">
        <v>1</v>
      </c>
      <c r="V139" s="160">
        <v>0</v>
      </c>
      <c r="W139" s="160">
        <v>0</v>
      </c>
      <c r="X139" s="163"/>
      <c r="Y139" s="160">
        <v>0</v>
      </c>
    </row>
    <row r="140" spans="1:25" ht="13.5" customHeight="1">
      <c r="A140" s="2"/>
      <c r="B140" s="25" t="s">
        <v>40</v>
      </c>
      <c r="C140" s="34">
        <v>4721</v>
      </c>
      <c r="D140" s="36">
        <v>0</v>
      </c>
      <c r="E140" s="36">
        <v>0</v>
      </c>
      <c r="F140" s="35">
        <v>4713</v>
      </c>
      <c r="G140" s="34">
        <v>2241</v>
      </c>
      <c r="H140" s="31">
        <f t="shared" si="5"/>
        <v>47.5493316359007</v>
      </c>
      <c r="I140" s="35">
        <v>342</v>
      </c>
      <c r="J140" s="36">
        <v>0</v>
      </c>
      <c r="K140" s="36">
        <v>2</v>
      </c>
      <c r="L140" s="103"/>
      <c r="M140" s="31">
        <f t="shared" si="6"/>
        <v>4.2363905952128786E-2</v>
      </c>
      <c r="N140" s="33">
        <v>6</v>
      </c>
      <c r="P140" s="154"/>
      <c r="Q140" s="154"/>
      <c r="R140" s="144" t="s">
        <v>235</v>
      </c>
      <c r="S140" s="160">
        <v>122</v>
      </c>
      <c r="T140" s="160">
        <v>0</v>
      </c>
      <c r="U140" s="160">
        <v>120</v>
      </c>
      <c r="V140" s="160">
        <v>0</v>
      </c>
      <c r="W140" s="160">
        <v>0</v>
      </c>
      <c r="X140" s="163"/>
      <c r="Y140" s="160">
        <v>2</v>
      </c>
    </row>
    <row r="141" spans="1:25" ht="13.5" customHeight="1">
      <c r="A141" s="2"/>
      <c r="B141" s="25" t="s">
        <v>15</v>
      </c>
      <c r="C141" s="34">
        <v>1974</v>
      </c>
      <c r="D141" s="36">
        <v>0</v>
      </c>
      <c r="E141" s="36">
        <v>1</v>
      </c>
      <c r="F141" s="35">
        <v>1960</v>
      </c>
      <c r="G141" s="34">
        <v>1075</v>
      </c>
      <c r="H141" s="31">
        <f t="shared" si="5"/>
        <v>54.846938775510203</v>
      </c>
      <c r="I141" s="35">
        <v>161</v>
      </c>
      <c r="J141" s="36">
        <v>5</v>
      </c>
      <c r="K141" s="35">
        <v>5</v>
      </c>
      <c r="L141" s="103"/>
      <c r="M141" s="31">
        <f t="shared" si="6"/>
        <v>0.25329280648429586</v>
      </c>
      <c r="N141" s="37">
        <v>3</v>
      </c>
      <c r="P141" s="164"/>
      <c r="Q141" s="164"/>
      <c r="R141" s="165" t="s">
        <v>236</v>
      </c>
      <c r="S141" s="160">
        <v>374</v>
      </c>
      <c r="T141" s="160">
        <v>0</v>
      </c>
      <c r="U141" s="160">
        <v>324</v>
      </c>
      <c r="V141" s="160">
        <v>0</v>
      </c>
      <c r="W141" s="160">
        <v>14</v>
      </c>
      <c r="X141" s="161" t="s">
        <v>258</v>
      </c>
      <c r="Y141" s="160">
        <v>36</v>
      </c>
    </row>
    <row r="142" spans="1:25" ht="13.5" customHeight="1">
      <c r="A142" s="2"/>
      <c r="B142" s="25" t="s">
        <v>41</v>
      </c>
      <c r="C142" s="34">
        <v>500</v>
      </c>
      <c r="D142" s="36">
        <v>0</v>
      </c>
      <c r="E142" s="36">
        <v>3</v>
      </c>
      <c r="F142" s="35">
        <v>496</v>
      </c>
      <c r="G142" s="34">
        <v>161</v>
      </c>
      <c r="H142" s="31">
        <f t="shared" si="5"/>
        <v>32.45967741935484</v>
      </c>
      <c r="I142" s="35">
        <v>56</v>
      </c>
      <c r="J142" s="36">
        <v>0</v>
      </c>
      <c r="K142" s="38">
        <v>1</v>
      </c>
      <c r="L142" s="103"/>
      <c r="M142" s="31">
        <f t="shared" si="6"/>
        <v>0.2</v>
      </c>
      <c r="N142" s="37">
        <v>0</v>
      </c>
      <c r="P142" s="166"/>
      <c r="Q142" s="166"/>
      <c r="R142" s="157" t="s">
        <v>231</v>
      </c>
      <c r="S142" s="167">
        <v>269</v>
      </c>
      <c r="T142" s="167">
        <v>0</v>
      </c>
      <c r="U142" s="167">
        <v>187</v>
      </c>
      <c r="V142" s="167">
        <v>66</v>
      </c>
      <c r="W142" s="167">
        <v>0</v>
      </c>
      <c r="X142" s="168"/>
      <c r="Y142" s="167">
        <v>16</v>
      </c>
    </row>
    <row r="143" spans="1:25" ht="13.5" customHeight="1">
      <c r="A143" s="2"/>
      <c r="B143" s="26" t="s">
        <v>316</v>
      </c>
      <c r="C143" s="39">
        <v>286</v>
      </c>
      <c r="D143" s="36">
        <v>0</v>
      </c>
      <c r="E143" s="36">
        <v>0</v>
      </c>
      <c r="F143" s="36">
        <v>286</v>
      </c>
      <c r="G143" s="39">
        <v>244</v>
      </c>
      <c r="H143" s="31">
        <f t="shared" si="5"/>
        <v>85.314685314685306</v>
      </c>
      <c r="I143" s="36">
        <v>13</v>
      </c>
      <c r="J143" s="36">
        <v>0</v>
      </c>
      <c r="K143" s="36">
        <v>0</v>
      </c>
      <c r="L143" s="104"/>
      <c r="M143" s="31">
        <f t="shared" si="6"/>
        <v>0</v>
      </c>
      <c r="N143" s="37">
        <v>0</v>
      </c>
      <c r="P143" s="169" t="s">
        <v>303</v>
      </c>
      <c r="Q143" s="154"/>
      <c r="R143" s="154"/>
      <c r="S143" s="154"/>
      <c r="T143" s="154"/>
      <c r="U143" s="154"/>
      <c r="V143" s="154"/>
      <c r="W143" s="154"/>
      <c r="X143" s="154"/>
      <c r="Y143" s="154"/>
    </row>
    <row r="144" spans="1:25" ht="13.5" customHeight="1">
      <c r="A144" s="2"/>
      <c r="B144" s="26" t="s">
        <v>315</v>
      </c>
      <c r="C144" s="40">
        <v>613</v>
      </c>
      <c r="D144" s="41">
        <v>0</v>
      </c>
      <c r="E144" s="41">
        <v>0</v>
      </c>
      <c r="F144" s="41">
        <v>610</v>
      </c>
      <c r="G144" s="40">
        <v>291</v>
      </c>
      <c r="H144" s="31">
        <f t="shared" si="5"/>
        <v>47.704918032786885</v>
      </c>
      <c r="I144" s="41">
        <v>42</v>
      </c>
      <c r="J144" s="36">
        <v>2</v>
      </c>
      <c r="K144" s="36">
        <v>0</v>
      </c>
      <c r="L144" s="105"/>
      <c r="M144" s="31">
        <f t="shared" si="6"/>
        <v>0</v>
      </c>
      <c r="N144" s="37">
        <v>1</v>
      </c>
      <c r="P144" s="170" t="s">
        <v>304</v>
      </c>
      <c r="Q144" s="154"/>
      <c r="R144" s="154"/>
      <c r="S144" s="154"/>
      <c r="T144" s="154"/>
      <c r="U144" s="154"/>
      <c r="V144" s="154"/>
      <c r="W144" s="154"/>
      <c r="X144" s="154"/>
      <c r="Y144" s="154"/>
    </row>
    <row r="145" spans="1:25" ht="13.5" customHeight="1">
      <c r="A145" s="2"/>
      <c r="B145" s="25" t="s">
        <v>56</v>
      </c>
      <c r="C145" s="34">
        <v>7789</v>
      </c>
      <c r="D145" s="36">
        <v>0</v>
      </c>
      <c r="E145" s="36">
        <v>0</v>
      </c>
      <c r="F145" s="35">
        <v>7712</v>
      </c>
      <c r="G145" s="34">
        <v>6517</v>
      </c>
      <c r="H145" s="31">
        <f t="shared" si="5"/>
        <v>84.504668049792528</v>
      </c>
      <c r="I145" s="35">
        <v>230</v>
      </c>
      <c r="J145" s="35">
        <v>40</v>
      </c>
      <c r="K145" s="35">
        <v>10</v>
      </c>
      <c r="L145" s="103"/>
      <c r="M145" s="31">
        <f t="shared" si="6"/>
        <v>0.12838618564642446</v>
      </c>
      <c r="N145" s="33">
        <v>27</v>
      </c>
      <c r="P145" s="170" t="s">
        <v>305</v>
      </c>
      <c r="Q145" s="154"/>
      <c r="R145" s="154"/>
      <c r="S145" s="154"/>
      <c r="T145" s="154"/>
      <c r="U145" s="154"/>
      <c r="V145" s="154"/>
      <c r="W145" s="154"/>
      <c r="X145" s="154"/>
      <c r="Y145" s="154"/>
    </row>
    <row r="146" spans="1:25" ht="13.5" customHeight="1">
      <c r="A146" s="2"/>
      <c r="B146" s="25" t="s">
        <v>87</v>
      </c>
      <c r="C146" s="34">
        <f>C134-SUM(C135:C145)</f>
        <v>5315</v>
      </c>
      <c r="D146" s="36">
        <f>D134-SUM(D135:D145)</f>
        <v>0</v>
      </c>
      <c r="E146" s="36">
        <f>E134-SUM(E135:E145)</f>
        <v>0</v>
      </c>
      <c r="F146" s="34">
        <f>F134-SUM(F135:F145)</f>
        <v>5276</v>
      </c>
      <c r="G146" s="34">
        <f>G134-SUM(G135:G145)</f>
        <v>3537</v>
      </c>
      <c r="H146" s="31">
        <f t="shared" si="5"/>
        <v>67.039423805913572</v>
      </c>
      <c r="I146" s="34">
        <f>I134-SUM(I135:I145)</f>
        <v>354</v>
      </c>
      <c r="J146" s="34">
        <f>J134-SUM(J135:J145)</f>
        <v>27</v>
      </c>
      <c r="K146" s="34">
        <f>K134-SUM(K135:K145)</f>
        <v>4</v>
      </c>
      <c r="L146" s="103"/>
      <c r="M146" s="42">
        <f t="shared" si="6"/>
        <v>7.5258701787394161E-2</v>
      </c>
      <c r="N146" s="43">
        <f>N134-SUM(N135:N145)</f>
        <v>8</v>
      </c>
      <c r="P146" s="170" t="s">
        <v>306</v>
      </c>
      <c r="Q146" s="154"/>
      <c r="R146" s="154"/>
      <c r="S146" s="154"/>
      <c r="T146" s="154"/>
      <c r="U146" s="154"/>
      <c r="V146" s="154"/>
      <c r="W146" s="154"/>
      <c r="X146" s="154"/>
      <c r="Y146" s="154"/>
    </row>
    <row r="147" spans="1:25" ht="13.5" customHeight="1">
      <c r="A147" s="2"/>
      <c r="B147" s="25"/>
      <c r="C147" s="34"/>
      <c r="D147" s="36"/>
      <c r="E147" s="36"/>
      <c r="F147" s="35"/>
      <c r="G147" s="34"/>
      <c r="H147" s="31"/>
      <c r="I147" s="35"/>
      <c r="J147" s="35"/>
      <c r="K147" s="35"/>
      <c r="L147" s="103"/>
      <c r="M147" s="31"/>
      <c r="N147" s="33"/>
      <c r="P147" s="170" t="s">
        <v>307</v>
      </c>
      <c r="Q147" s="154"/>
      <c r="R147" s="154"/>
      <c r="S147" s="154"/>
      <c r="T147" s="154"/>
      <c r="U147" s="154"/>
      <c r="V147" s="154"/>
      <c r="W147" s="154"/>
      <c r="X147" s="154"/>
      <c r="Y147" s="154"/>
    </row>
    <row r="148" spans="1:25" ht="13.5" customHeight="1">
      <c r="A148" s="229" t="s">
        <v>9</v>
      </c>
      <c r="B148" s="222"/>
      <c r="C148" s="34">
        <f>32574+291</f>
        <v>32865</v>
      </c>
      <c r="D148" s="36">
        <v>0</v>
      </c>
      <c r="E148" s="36">
        <v>0</v>
      </c>
      <c r="F148" s="35">
        <f>32054+247</f>
        <v>32301</v>
      </c>
      <c r="G148" s="34">
        <f>21578+176</f>
        <v>21754</v>
      </c>
      <c r="H148" s="31">
        <f t="shared" ref="H148:H157" si="7">G148/F148*100</f>
        <v>67.347760131265289</v>
      </c>
      <c r="I148" s="35">
        <f>1343+13</f>
        <v>1356</v>
      </c>
      <c r="J148" s="35">
        <f>443+43</f>
        <v>486</v>
      </c>
      <c r="K148" s="35">
        <f>11+0</f>
        <v>11</v>
      </c>
      <c r="L148" s="103"/>
      <c r="M148" s="31">
        <f t="shared" ref="M148:M157" si="8">K148/C148*100</f>
        <v>3.3470257112429638E-2</v>
      </c>
      <c r="N148" s="33">
        <f>66+1</f>
        <v>67</v>
      </c>
      <c r="P148" s="170" t="s">
        <v>308</v>
      </c>
      <c r="Q148" s="154"/>
      <c r="R148" s="154"/>
      <c r="S148" s="154"/>
      <c r="T148" s="154"/>
      <c r="U148" s="154"/>
      <c r="V148" s="154"/>
      <c r="W148" s="154"/>
      <c r="X148" s="154"/>
      <c r="Y148" s="154"/>
    </row>
    <row r="149" spans="1:25" ht="13.5" customHeight="1">
      <c r="A149" s="2"/>
      <c r="B149" s="25" t="s">
        <v>88</v>
      </c>
      <c r="C149" s="34">
        <v>46</v>
      </c>
      <c r="D149" s="36">
        <v>0</v>
      </c>
      <c r="E149" s="36">
        <v>0</v>
      </c>
      <c r="F149" s="35">
        <v>42</v>
      </c>
      <c r="G149" s="34">
        <v>42</v>
      </c>
      <c r="H149" s="31">
        <f t="shared" si="7"/>
        <v>100</v>
      </c>
      <c r="I149" s="35">
        <v>0</v>
      </c>
      <c r="J149" s="36">
        <v>4</v>
      </c>
      <c r="K149" s="38">
        <v>0</v>
      </c>
      <c r="L149" s="103"/>
      <c r="M149" s="31">
        <f t="shared" si="8"/>
        <v>0</v>
      </c>
      <c r="N149" s="37">
        <v>0</v>
      </c>
    </row>
    <row r="150" spans="1:25" ht="13.5" customHeight="1">
      <c r="A150" s="2"/>
      <c r="B150" s="25" t="s">
        <v>89</v>
      </c>
      <c r="C150" s="34">
        <v>385</v>
      </c>
      <c r="D150" s="36">
        <v>0</v>
      </c>
      <c r="E150" s="36">
        <v>0</v>
      </c>
      <c r="F150" s="35">
        <v>369</v>
      </c>
      <c r="G150" s="34">
        <v>111</v>
      </c>
      <c r="H150" s="31">
        <f t="shared" si="7"/>
        <v>30.081300813008134</v>
      </c>
      <c r="I150" s="35">
        <v>19</v>
      </c>
      <c r="J150" s="36">
        <v>12</v>
      </c>
      <c r="K150" s="38">
        <v>1</v>
      </c>
      <c r="L150" s="103"/>
      <c r="M150" s="31">
        <f t="shared" si="8"/>
        <v>0.25974025974025972</v>
      </c>
      <c r="N150" s="37">
        <v>3</v>
      </c>
    </row>
    <row r="151" spans="1:25" ht="13.5" customHeight="1">
      <c r="A151" s="2"/>
      <c r="B151" s="26" t="s">
        <v>317</v>
      </c>
      <c r="C151" s="40">
        <v>13286</v>
      </c>
      <c r="D151" s="36">
        <v>0</v>
      </c>
      <c r="E151" s="36">
        <v>0</v>
      </c>
      <c r="F151" s="41">
        <v>13273</v>
      </c>
      <c r="G151" s="40">
        <v>6198</v>
      </c>
      <c r="H151" s="31">
        <f t="shared" si="7"/>
        <v>46.696300760943267</v>
      </c>
      <c r="I151" s="41">
        <v>748</v>
      </c>
      <c r="J151" s="41">
        <v>0</v>
      </c>
      <c r="K151" s="41">
        <v>3</v>
      </c>
      <c r="L151" s="105"/>
      <c r="M151" s="31">
        <f t="shared" si="8"/>
        <v>2.2580159566460936E-2</v>
      </c>
      <c r="N151" s="44">
        <v>10</v>
      </c>
    </row>
    <row r="152" spans="1:25" ht="13.5" customHeight="1">
      <c r="A152" s="2"/>
      <c r="B152" s="25" t="s">
        <v>90</v>
      </c>
      <c r="C152" s="34">
        <v>210</v>
      </c>
      <c r="D152" s="36">
        <v>0</v>
      </c>
      <c r="E152" s="36">
        <v>0</v>
      </c>
      <c r="F152" s="35">
        <v>209</v>
      </c>
      <c r="G152" s="34">
        <v>137</v>
      </c>
      <c r="H152" s="31">
        <f t="shared" si="7"/>
        <v>65.550239234449762</v>
      </c>
      <c r="I152" s="35">
        <v>6</v>
      </c>
      <c r="J152" s="36">
        <v>0</v>
      </c>
      <c r="K152" s="36">
        <v>1</v>
      </c>
      <c r="L152" s="103"/>
      <c r="M152" s="31">
        <f t="shared" si="8"/>
        <v>0.47619047619047622</v>
      </c>
      <c r="N152" s="37">
        <v>0</v>
      </c>
    </row>
    <row r="153" spans="1:25" ht="13.5" customHeight="1">
      <c r="A153" s="2"/>
      <c r="B153" s="25" t="s">
        <v>13</v>
      </c>
      <c r="C153" s="34">
        <v>69</v>
      </c>
      <c r="D153" s="36">
        <v>0</v>
      </c>
      <c r="E153" s="36">
        <v>0</v>
      </c>
      <c r="F153" s="35">
        <v>69</v>
      </c>
      <c r="G153" s="36">
        <v>10</v>
      </c>
      <c r="H153" s="31">
        <f t="shared" si="7"/>
        <v>14.492753623188406</v>
      </c>
      <c r="I153" s="36">
        <v>1</v>
      </c>
      <c r="J153" s="36">
        <v>0</v>
      </c>
      <c r="K153" s="36">
        <v>0</v>
      </c>
      <c r="L153" s="103"/>
      <c r="M153" s="31">
        <f t="shared" si="8"/>
        <v>0</v>
      </c>
      <c r="N153" s="37">
        <v>0</v>
      </c>
    </row>
    <row r="154" spans="1:25" ht="13.5" customHeight="1">
      <c r="A154" s="2"/>
      <c r="B154" s="25" t="s">
        <v>46</v>
      </c>
      <c r="C154" s="34">
        <v>28</v>
      </c>
      <c r="D154" s="36">
        <v>0</v>
      </c>
      <c r="E154" s="36">
        <v>0</v>
      </c>
      <c r="F154" s="35">
        <v>28</v>
      </c>
      <c r="G154" s="34">
        <v>19</v>
      </c>
      <c r="H154" s="31">
        <f t="shared" si="7"/>
        <v>67.857142857142861</v>
      </c>
      <c r="I154" s="36">
        <v>0</v>
      </c>
      <c r="J154" s="36">
        <v>0</v>
      </c>
      <c r="K154" s="36">
        <v>0</v>
      </c>
      <c r="L154" s="103"/>
      <c r="M154" s="31">
        <f t="shared" si="8"/>
        <v>0</v>
      </c>
      <c r="N154" s="37">
        <v>0</v>
      </c>
    </row>
    <row r="155" spans="1:25" ht="13.5" customHeight="1">
      <c r="A155" s="2"/>
      <c r="B155" s="25" t="s">
        <v>47</v>
      </c>
      <c r="C155" s="34">
        <v>5737</v>
      </c>
      <c r="D155" s="36">
        <v>0</v>
      </c>
      <c r="E155" s="36">
        <v>0</v>
      </c>
      <c r="F155" s="35">
        <v>5726</v>
      </c>
      <c r="G155" s="34">
        <v>5522</v>
      </c>
      <c r="H155" s="31">
        <f t="shared" si="7"/>
        <v>96.437303527768066</v>
      </c>
      <c r="I155" s="35">
        <v>7</v>
      </c>
      <c r="J155" s="35">
        <v>10</v>
      </c>
      <c r="K155" s="36">
        <v>0</v>
      </c>
      <c r="L155" s="103"/>
      <c r="M155" s="31">
        <f t="shared" si="8"/>
        <v>0</v>
      </c>
      <c r="N155" s="37">
        <v>1</v>
      </c>
    </row>
    <row r="156" spans="1:25" ht="13.5" customHeight="1">
      <c r="A156" s="2"/>
      <c r="B156" s="25" t="s">
        <v>48</v>
      </c>
      <c r="C156" s="34">
        <v>8620</v>
      </c>
      <c r="D156" s="36">
        <v>0</v>
      </c>
      <c r="E156" s="36">
        <v>0</v>
      </c>
      <c r="F156" s="35">
        <v>8490</v>
      </c>
      <c r="G156" s="34">
        <v>6617</v>
      </c>
      <c r="H156" s="31">
        <f t="shared" si="7"/>
        <v>77.938751472320376</v>
      </c>
      <c r="I156" s="35">
        <v>372</v>
      </c>
      <c r="J156" s="34">
        <v>100</v>
      </c>
      <c r="K156" s="36">
        <v>2</v>
      </c>
      <c r="L156" s="103"/>
      <c r="M156" s="31">
        <f t="shared" si="8"/>
        <v>2.3201856148491878E-2</v>
      </c>
      <c r="N156" s="33">
        <v>28</v>
      </c>
    </row>
    <row r="157" spans="1:25" ht="13.5" customHeight="1">
      <c r="A157" s="2"/>
      <c r="B157" s="25" t="s">
        <v>14</v>
      </c>
      <c r="C157" s="34">
        <f>C148-C149-C150-C151-C152-C153-C154-C155-C156</f>
        <v>4484</v>
      </c>
      <c r="D157" s="36">
        <v>0</v>
      </c>
      <c r="E157" s="36">
        <v>0</v>
      </c>
      <c r="F157" s="34">
        <f>F148-F149-F150-F151-F152-F153-F154-F155-F156</f>
        <v>4095</v>
      </c>
      <c r="G157" s="34">
        <f>G148-G149-G150-G151-G152-G153-G154-G155-G156</f>
        <v>3098</v>
      </c>
      <c r="H157" s="31">
        <f t="shared" si="7"/>
        <v>75.653235653235654</v>
      </c>
      <c r="I157" s="35">
        <f>I148-SUM(I149:I156)</f>
        <v>203</v>
      </c>
      <c r="J157" s="35">
        <f>J148-SUM(J149:J156)</f>
        <v>360</v>
      </c>
      <c r="K157" s="35">
        <v>4</v>
      </c>
      <c r="L157" s="103"/>
      <c r="M157" s="31">
        <f t="shared" si="8"/>
        <v>8.9206066012488858E-2</v>
      </c>
      <c r="N157" s="33">
        <f>N148-SUM(N149:N156)</f>
        <v>25</v>
      </c>
    </row>
    <row r="158" spans="1:25" ht="13.5" customHeight="1">
      <c r="A158" s="27" t="s">
        <v>10</v>
      </c>
      <c r="B158" s="28"/>
      <c r="C158" s="45" t="s">
        <v>102</v>
      </c>
      <c r="D158" s="45"/>
      <c r="E158" s="45"/>
      <c r="F158" s="45" t="s">
        <v>103</v>
      </c>
      <c r="G158" s="45" t="s">
        <v>104</v>
      </c>
      <c r="H158" s="45" t="s">
        <v>105</v>
      </c>
      <c r="I158" s="45" t="s">
        <v>106</v>
      </c>
      <c r="J158" s="45" t="s">
        <v>107</v>
      </c>
      <c r="K158" s="45" t="s">
        <v>51</v>
      </c>
      <c r="L158" s="106"/>
      <c r="M158" s="45" t="s">
        <v>51</v>
      </c>
      <c r="N158" s="107" t="s">
        <v>99</v>
      </c>
    </row>
    <row r="159" spans="1:25" ht="13.5" customHeight="1">
      <c r="A159" s="46" t="s">
        <v>112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1:25" ht="13.5" customHeight="1">
      <c r="A160" s="1" t="s">
        <v>113</v>
      </c>
      <c r="B160" s="1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</row>
    <row r="161" spans="1:25" ht="13.5" customHeight="1">
      <c r="A161" s="47" t="s">
        <v>114</v>
      </c>
      <c r="B161" s="1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1:25" ht="13.5" customHeight="1">
      <c r="A162" s="46" t="s">
        <v>115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46"/>
    </row>
    <row r="163" spans="1:25" ht="13.5" customHeight="1">
      <c r="A163" s="46" t="s">
        <v>53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25" ht="13.5" customHeight="1">
      <c r="A164" s="261"/>
      <c r="B164" s="262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</row>
    <row r="165" spans="1:25" ht="13.5" customHeight="1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P165"/>
      <c r="Q165"/>
      <c r="R165"/>
      <c r="S165"/>
      <c r="T165"/>
      <c r="U165"/>
      <c r="V165"/>
      <c r="W165"/>
      <c r="X165"/>
      <c r="Y165"/>
    </row>
    <row r="166" spans="1:25" ht="13.5" customHeight="1" thickBot="1">
      <c r="A166" s="151" t="s">
        <v>299</v>
      </c>
      <c r="B166" s="3"/>
      <c r="C166" s="3"/>
      <c r="D166" s="3"/>
      <c r="E166" s="3"/>
      <c r="F166" s="3"/>
      <c r="G166" s="3"/>
      <c r="H166" s="3"/>
      <c r="I166" s="3"/>
      <c r="J166" s="3"/>
      <c r="L166" s="3"/>
      <c r="M166" s="2"/>
      <c r="N166" s="5" t="s">
        <v>49</v>
      </c>
      <c r="P166" s="156" t="s">
        <v>300</v>
      </c>
      <c r="Q166" s="154"/>
      <c r="R166" s="154"/>
      <c r="S166" s="154"/>
      <c r="T166" s="154"/>
      <c r="U166" s="154"/>
      <c r="V166" s="154"/>
      <c r="W166" s="154"/>
      <c r="X166" s="254" t="s">
        <v>321</v>
      </c>
      <c r="Y166" s="255"/>
    </row>
    <row r="167" spans="1:25" ht="13.5" customHeight="1" thickTop="1">
      <c r="A167" s="6"/>
      <c r="B167" s="7"/>
      <c r="C167" s="8"/>
      <c r="D167" s="233" t="s">
        <v>109</v>
      </c>
      <c r="E167" s="217"/>
      <c r="F167" s="217"/>
      <c r="G167" s="217"/>
      <c r="H167" s="217"/>
      <c r="I167" s="217"/>
      <c r="J167" s="218"/>
      <c r="K167" s="10"/>
      <c r="L167" s="9"/>
      <c r="M167" s="114"/>
      <c r="N167" s="219" t="s">
        <v>3</v>
      </c>
      <c r="P167" s="243" t="s">
        <v>301</v>
      </c>
      <c r="Q167" s="243"/>
      <c r="R167" s="244"/>
      <c r="S167" s="247" t="s">
        <v>208</v>
      </c>
      <c r="T167" s="249" t="s">
        <v>302</v>
      </c>
      <c r="U167" s="250"/>
      <c r="V167" s="251"/>
      <c r="W167" s="240" t="s">
        <v>218</v>
      </c>
      <c r="X167" s="252"/>
      <c r="Y167" s="240" t="s">
        <v>219</v>
      </c>
    </row>
    <row r="168" spans="1:25" ht="13.5" customHeight="1">
      <c r="A168" s="11"/>
      <c r="B168" s="12"/>
      <c r="C168" s="13"/>
      <c r="D168" s="226" t="s">
        <v>11</v>
      </c>
      <c r="E168" s="223" t="s">
        <v>32</v>
      </c>
      <c r="F168" s="224"/>
      <c r="G168" s="224"/>
      <c r="H168" s="224"/>
      <c r="I168" s="225"/>
      <c r="J168" s="119"/>
      <c r="K168" s="14"/>
      <c r="L168" s="238" t="s">
        <v>17</v>
      </c>
      <c r="M168" s="239"/>
      <c r="N168" s="220"/>
      <c r="P168" s="245"/>
      <c r="Q168" s="245"/>
      <c r="R168" s="246"/>
      <c r="S168" s="248"/>
      <c r="T168" s="158" t="s">
        <v>220</v>
      </c>
      <c r="U168" s="158" t="s">
        <v>221</v>
      </c>
      <c r="V168" s="159" t="s">
        <v>318</v>
      </c>
      <c r="W168" s="241"/>
      <c r="X168" s="253"/>
      <c r="Y168" s="241"/>
    </row>
    <row r="169" spans="1:25" ht="13.5" customHeight="1">
      <c r="A169" s="257" t="s">
        <v>116</v>
      </c>
      <c r="B169" s="258"/>
      <c r="C169" s="15" t="s">
        <v>1</v>
      </c>
      <c r="D169" s="227"/>
      <c r="E169" s="226" t="s">
        <v>4</v>
      </c>
      <c r="F169" s="13" t="s">
        <v>12</v>
      </c>
      <c r="G169" s="16" t="s">
        <v>71</v>
      </c>
      <c r="H169" s="17" t="s">
        <v>16</v>
      </c>
      <c r="I169" s="16" t="s">
        <v>72</v>
      </c>
      <c r="J169" s="122" t="s">
        <v>117</v>
      </c>
      <c r="K169" s="126" t="s">
        <v>2</v>
      </c>
      <c r="L169" s="127" t="s">
        <v>0</v>
      </c>
      <c r="M169" s="115"/>
      <c r="N169" s="220"/>
      <c r="P169" s="230" t="s">
        <v>348</v>
      </c>
      <c r="Q169" s="230"/>
      <c r="R169" s="231"/>
      <c r="S169" s="160">
        <v>13149</v>
      </c>
      <c r="T169" s="160">
        <v>11419</v>
      </c>
      <c r="U169" s="160">
        <v>1459</v>
      </c>
      <c r="V169" s="160">
        <v>45</v>
      </c>
      <c r="W169" s="160">
        <v>19</v>
      </c>
      <c r="X169" s="161" t="s">
        <v>239</v>
      </c>
      <c r="Y169" s="160">
        <v>207</v>
      </c>
    </row>
    <row r="170" spans="1:25" ht="13.5" customHeight="1">
      <c r="A170" s="11"/>
      <c r="B170" s="12"/>
      <c r="C170" s="13"/>
      <c r="D170" s="227"/>
      <c r="E170" s="227"/>
      <c r="F170" s="13"/>
      <c r="G170" s="16" t="s">
        <v>108</v>
      </c>
      <c r="H170" s="18" t="s">
        <v>110</v>
      </c>
      <c r="I170" s="16" t="s">
        <v>5</v>
      </c>
      <c r="J170" s="122" t="s">
        <v>123</v>
      </c>
      <c r="K170" s="14"/>
      <c r="L170" s="127" t="s">
        <v>33</v>
      </c>
      <c r="M170" s="116" t="s">
        <v>124</v>
      </c>
      <c r="N170" s="220"/>
      <c r="P170" s="144"/>
      <c r="Q170" s="144"/>
      <c r="R170" s="145"/>
      <c r="S170" s="160"/>
      <c r="T170" s="162" t="s">
        <v>259</v>
      </c>
      <c r="U170" s="162" t="s">
        <v>248</v>
      </c>
      <c r="V170" s="160"/>
      <c r="W170" s="160"/>
      <c r="X170" s="161"/>
      <c r="Y170" s="160"/>
    </row>
    <row r="171" spans="1:25" ht="13.5" customHeight="1">
      <c r="A171" s="11"/>
      <c r="B171" s="12"/>
      <c r="C171" s="124" t="s">
        <v>118</v>
      </c>
      <c r="D171" s="227"/>
      <c r="E171" s="227"/>
      <c r="F171" s="124" t="s">
        <v>120</v>
      </c>
      <c r="G171" s="124" t="s">
        <v>121</v>
      </c>
      <c r="H171" s="19" t="s">
        <v>125</v>
      </c>
      <c r="I171" s="16" t="s">
        <v>34</v>
      </c>
      <c r="J171" s="120"/>
      <c r="K171" s="125" t="s">
        <v>122</v>
      </c>
      <c r="L171" s="128" t="s">
        <v>6</v>
      </c>
      <c r="M171" s="117"/>
      <c r="N171" s="220"/>
      <c r="P171" s="154"/>
      <c r="Q171" s="230" t="s">
        <v>224</v>
      </c>
      <c r="R171" s="242"/>
      <c r="S171" s="160">
        <v>12258</v>
      </c>
      <c r="T171" s="160">
        <v>11419</v>
      </c>
      <c r="U171" s="160">
        <v>705</v>
      </c>
      <c r="V171" s="160">
        <v>0</v>
      </c>
      <c r="W171" s="160">
        <v>9</v>
      </c>
      <c r="X171" s="161" t="s">
        <v>239</v>
      </c>
      <c r="Y171" s="160">
        <v>125</v>
      </c>
    </row>
    <row r="172" spans="1:25" ht="13.5" customHeight="1">
      <c r="A172" s="20"/>
      <c r="B172" s="21"/>
      <c r="D172" s="228"/>
      <c r="E172" s="228"/>
      <c r="F172" s="22"/>
      <c r="H172" s="23" t="s">
        <v>111</v>
      </c>
      <c r="I172" s="22"/>
      <c r="J172" s="121"/>
      <c r="K172" s="22"/>
      <c r="L172" s="24"/>
      <c r="M172" s="118"/>
      <c r="N172" s="20"/>
      <c r="P172" s="154"/>
      <c r="Q172" s="154"/>
      <c r="R172" s="144" t="s">
        <v>225</v>
      </c>
      <c r="S172" s="160">
        <v>357</v>
      </c>
      <c r="T172" s="160">
        <v>0</v>
      </c>
      <c r="U172" s="160">
        <v>322</v>
      </c>
      <c r="V172" s="160">
        <v>0</v>
      </c>
      <c r="W172" s="160">
        <v>3</v>
      </c>
      <c r="X172" s="161" t="s">
        <v>260</v>
      </c>
      <c r="Y172" s="160">
        <v>32</v>
      </c>
    </row>
    <row r="173" spans="1:25" ht="13.5" customHeight="1">
      <c r="A173" s="260" t="s">
        <v>7</v>
      </c>
      <c r="B173" s="221"/>
      <c r="C173" s="29">
        <v>78951</v>
      </c>
      <c r="D173" s="30">
        <v>13</v>
      </c>
      <c r="E173" s="30">
        <v>99</v>
      </c>
      <c r="F173" s="30">
        <v>77815</v>
      </c>
      <c r="G173" s="29">
        <v>48565</v>
      </c>
      <c r="H173" s="31">
        <f>G173/F173*100</f>
        <v>62.410846237871873</v>
      </c>
      <c r="I173" s="30">
        <v>4069</v>
      </c>
      <c r="J173" s="30">
        <v>791</v>
      </c>
      <c r="K173" s="30">
        <v>69</v>
      </c>
      <c r="L173" s="42"/>
      <c r="M173" s="32">
        <f>K173/C173*100</f>
        <v>8.7395979784929884E-2</v>
      </c>
      <c r="N173" s="33">
        <v>164</v>
      </c>
      <c r="P173" s="154"/>
      <c r="Q173" s="154"/>
      <c r="R173" s="144" t="s">
        <v>226</v>
      </c>
      <c r="S173" s="160">
        <v>10897</v>
      </c>
      <c r="T173" s="160">
        <v>10883</v>
      </c>
      <c r="U173" s="160">
        <v>0</v>
      </c>
      <c r="V173" s="160">
        <v>0</v>
      </c>
      <c r="W173" s="160">
        <v>2</v>
      </c>
      <c r="X173" s="148" t="s">
        <v>242</v>
      </c>
      <c r="Y173" s="160">
        <v>12</v>
      </c>
    </row>
    <row r="174" spans="1:25" ht="13.5" customHeight="1">
      <c r="A174" s="25"/>
      <c r="B174" s="13"/>
      <c r="C174" s="34"/>
      <c r="D174" s="35"/>
      <c r="E174" s="35"/>
      <c r="F174" s="35"/>
      <c r="G174" s="34"/>
      <c r="H174" s="31"/>
      <c r="I174" s="35"/>
      <c r="J174" s="35"/>
      <c r="K174" s="35"/>
      <c r="L174" s="42"/>
      <c r="M174" s="31"/>
      <c r="N174" s="33"/>
      <c r="P174" s="154"/>
      <c r="Q174" s="154"/>
      <c r="R174" s="144" t="s">
        <v>212</v>
      </c>
      <c r="S174" s="160">
        <v>43</v>
      </c>
      <c r="T174" s="160">
        <v>43</v>
      </c>
      <c r="U174" s="160">
        <v>0</v>
      </c>
      <c r="V174" s="160">
        <v>0</v>
      </c>
      <c r="W174" s="160">
        <v>0</v>
      </c>
      <c r="X174" s="171"/>
      <c r="Y174" s="160">
        <v>0</v>
      </c>
    </row>
    <row r="175" spans="1:25" ht="13.5" customHeight="1">
      <c r="A175" s="229" t="s">
        <v>8</v>
      </c>
      <c r="B175" s="222"/>
      <c r="C175" s="34">
        <v>44728</v>
      </c>
      <c r="D175" s="35">
        <v>13</v>
      </c>
      <c r="E175" s="35">
        <v>98</v>
      </c>
      <c r="F175" s="35">
        <v>44309</v>
      </c>
      <c r="G175" s="34">
        <v>25433</v>
      </c>
      <c r="H175" s="31">
        <f t="shared" ref="H175:H187" si="9">G175/F175*100</f>
        <v>57.399173982712313</v>
      </c>
      <c r="I175" s="35">
        <v>2845</v>
      </c>
      <c r="J175" s="35">
        <v>149</v>
      </c>
      <c r="K175" s="35">
        <v>55</v>
      </c>
      <c r="L175" s="42"/>
      <c r="M175" s="31">
        <f t="shared" ref="M175:M187" si="10">K175/C175*100</f>
        <v>0.12296548023609372</v>
      </c>
      <c r="N175" s="33">
        <v>104</v>
      </c>
      <c r="P175" s="154"/>
      <c r="Q175" s="154"/>
      <c r="R175" s="144" t="s">
        <v>227</v>
      </c>
      <c r="S175" s="160">
        <v>370</v>
      </c>
      <c r="T175" s="160">
        <v>324</v>
      </c>
      <c r="U175" s="160">
        <v>46</v>
      </c>
      <c r="V175" s="160">
        <v>0</v>
      </c>
      <c r="W175" s="160">
        <v>0</v>
      </c>
      <c r="X175" s="171"/>
      <c r="Y175" s="160">
        <v>0</v>
      </c>
    </row>
    <row r="176" spans="1:25" ht="13.5" customHeight="1">
      <c r="A176" s="2"/>
      <c r="B176" s="25" t="s">
        <v>35</v>
      </c>
      <c r="C176" s="34">
        <v>779</v>
      </c>
      <c r="D176" s="36">
        <v>9</v>
      </c>
      <c r="E176" s="35">
        <v>15</v>
      </c>
      <c r="F176" s="35">
        <v>742</v>
      </c>
      <c r="G176" s="34">
        <v>148</v>
      </c>
      <c r="H176" s="31">
        <f t="shared" si="9"/>
        <v>19.946091644204852</v>
      </c>
      <c r="I176" s="35">
        <v>43</v>
      </c>
      <c r="J176" s="36">
        <v>0</v>
      </c>
      <c r="K176" s="36">
        <v>4</v>
      </c>
      <c r="L176" s="42"/>
      <c r="M176" s="31">
        <f t="shared" si="10"/>
        <v>0.51347881899871628</v>
      </c>
      <c r="N176" s="33">
        <v>9</v>
      </c>
      <c r="P176" s="154"/>
      <c r="Q176" s="154"/>
      <c r="R176" s="144" t="s">
        <v>228</v>
      </c>
      <c r="S176" s="160">
        <v>10</v>
      </c>
      <c r="T176" s="160">
        <v>8</v>
      </c>
      <c r="U176" s="160">
        <v>2</v>
      </c>
      <c r="V176" s="160">
        <v>0</v>
      </c>
      <c r="W176" s="160">
        <v>0</v>
      </c>
      <c r="X176" s="171"/>
      <c r="Y176" s="160">
        <v>0</v>
      </c>
    </row>
    <row r="177" spans="1:25" ht="13.5" customHeight="1">
      <c r="A177" s="2"/>
      <c r="B177" s="25" t="s">
        <v>36</v>
      </c>
      <c r="C177" s="34">
        <v>1830</v>
      </c>
      <c r="D177" s="36">
        <v>4</v>
      </c>
      <c r="E177" s="35">
        <v>80</v>
      </c>
      <c r="F177" s="36">
        <v>1743</v>
      </c>
      <c r="G177" s="34">
        <v>175</v>
      </c>
      <c r="H177" s="31">
        <f t="shared" si="9"/>
        <v>10.040160642570282</v>
      </c>
      <c r="I177" s="35">
        <v>63</v>
      </c>
      <c r="J177" s="36">
        <v>0</v>
      </c>
      <c r="K177" s="36">
        <v>1</v>
      </c>
      <c r="L177" s="42"/>
      <c r="M177" s="31">
        <f t="shared" si="10"/>
        <v>5.4644808743169397E-2</v>
      </c>
      <c r="N177" s="37">
        <v>2</v>
      </c>
      <c r="P177" s="154"/>
      <c r="Q177" s="154"/>
      <c r="R177" s="144" t="s">
        <v>229</v>
      </c>
      <c r="S177" s="160">
        <v>249</v>
      </c>
      <c r="T177" s="160">
        <v>0</v>
      </c>
      <c r="U177" s="160">
        <v>171</v>
      </c>
      <c r="V177" s="160">
        <v>0</v>
      </c>
      <c r="W177" s="160">
        <v>3</v>
      </c>
      <c r="X177" s="161" t="s">
        <v>245</v>
      </c>
      <c r="Y177" s="160">
        <v>75</v>
      </c>
    </row>
    <row r="178" spans="1:25" ht="13.5" customHeight="1">
      <c r="A178" s="2"/>
      <c r="B178" s="25" t="s">
        <v>37</v>
      </c>
      <c r="C178" s="34">
        <v>5827</v>
      </c>
      <c r="D178" s="36">
        <v>0</v>
      </c>
      <c r="E178" s="36">
        <v>0</v>
      </c>
      <c r="F178" s="35">
        <v>5753</v>
      </c>
      <c r="G178" s="34">
        <v>3458</v>
      </c>
      <c r="H178" s="31">
        <f t="shared" si="9"/>
        <v>60.107769859203898</v>
      </c>
      <c r="I178" s="35">
        <v>562</v>
      </c>
      <c r="J178" s="35">
        <v>58</v>
      </c>
      <c r="K178" s="35">
        <v>6</v>
      </c>
      <c r="L178" s="42"/>
      <c r="M178" s="31">
        <f t="shared" si="10"/>
        <v>0.10296893770379267</v>
      </c>
      <c r="N178" s="33">
        <v>10</v>
      </c>
      <c r="P178" s="154"/>
      <c r="Q178" s="154"/>
      <c r="R178" s="144" t="s">
        <v>231</v>
      </c>
      <c r="S178" s="160">
        <v>332</v>
      </c>
      <c r="T178" s="160">
        <v>161</v>
      </c>
      <c r="U178" s="160">
        <v>164</v>
      </c>
      <c r="V178" s="160">
        <v>0</v>
      </c>
      <c r="W178" s="160">
        <v>1</v>
      </c>
      <c r="X178" s="148" t="s">
        <v>261</v>
      </c>
      <c r="Y178" s="160">
        <v>6</v>
      </c>
    </row>
    <row r="179" spans="1:25" ht="13.5" customHeight="1">
      <c r="A179" s="2"/>
      <c r="B179" s="25" t="s">
        <v>38</v>
      </c>
      <c r="C179" s="34">
        <v>2608</v>
      </c>
      <c r="D179" s="36">
        <v>0</v>
      </c>
      <c r="E179" s="36">
        <v>0</v>
      </c>
      <c r="F179" s="35">
        <v>2599</v>
      </c>
      <c r="G179" s="34">
        <v>1593</v>
      </c>
      <c r="H179" s="31">
        <f t="shared" si="9"/>
        <v>61.292804924971144</v>
      </c>
      <c r="I179" s="35">
        <v>214</v>
      </c>
      <c r="J179" s="36">
        <v>0</v>
      </c>
      <c r="K179" s="35">
        <v>5</v>
      </c>
      <c r="L179" s="42"/>
      <c r="M179" s="31">
        <f t="shared" si="10"/>
        <v>0.19171779141104295</v>
      </c>
      <c r="N179" s="33">
        <v>4</v>
      </c>
      <c r="P179" s="154"/>
      <c r="Q179" s="230" t="s">
        <v>232</v>
      </c>
      <c r="R179" s="231"/>
      <c r="S179" s="160">
        <v>891</v>
      </c>
      <c r="T179" s="160">
        <v>0</v>
      </c>
      <c r="U179" s="160">
        <v>754</v>
      </c>
      <c r="V179" s="160">
        <v>45</v>
      </c>
      <c r="W179" s="160">
        <v>10</v>
      </c>
      <c r="X179" s="161" t="s">
        <v>262</v>
      </c>
      <c r="Y179" s="160">
        <v>82</v>
      </c>
    </row>
    <row r="180" spans="1:25" ht="13.5" customHeight="1">
      <c r="A180" s="2"/>
      <c r="B180" s="25" t="s">
        <v>39</v>
      </c>
      <c r="C180" s="34">
        <v>11288</v>
      </c>
      <c r="D180" s="36">
        <v>0</v>
      </c>
      <c r="E180" s="36">
        <v>0</v>
      </c>
      <c r="F180" s="35">
        <v>11274</v>
      </c>
      <c r="G180" s="34">
        <v>5024</v>
      </c>
      <c r="H180" s="31">
        <f t="shared" si="9"/>
        <v>44.562710661699484</v>
      </c>
      <c r="I180" s="35">
        <v>777</v>
      </c>
      <c r="J180" s="36">
        <v>0</v>
      </c>
      <c r="K180" s="36">
        <v>3</v>
      </c>
      <c r="L180" s="42"/>
      <c r="M180" s="31">
        <f t="shared" si="10"/>
        <v>2.657689581856839E-2</v>
      </c>
      <c r="N180" s="33">
        <v>11</v>
      </c>
      <c r="P180" s="154"/>
      <c r="Q180" s="154"/>
      <c r="R180" s="144" t="s">
        <v>234</v>
      </c>
      <c r="S180" s="160">
        <v>12</v>
      </c>
      <c r="T180" s="160">
        <v>0</v>
      </c>
      <c r="U180" s="160">
        <v>11</v>
      </c>
      <c r="V180" s="160">
        <v>0</v>
      </c>
      <c r="W180" s="160">
        <v>0</v>
      </c>
      <c r="X180" s="171"/>
      <c r="Y180" s="160">
        <v>1</v>
      </c>
    </row>
    <row r="181" spans="1:25" ht="13.5" customHeight="1">
      <c r="A181" s="2"/>
      <c r="B181" s="25" t="s">
        <v>40</v>
      </c>
      <c r="C181" s="34">
        <v>4945</v>
      </c>
      <c r="D181" s="36">
        <v>0</v>
      </c>
      <c r="E181" s="36">
        <v>0</v>
      </c>
      <c r="F181" s="35">
        <v>4932</v>
      </c>
      <c r="G181" s="34">
        <v>2353</v>
      </c>
      <c r="H181" s="31">
        <f t="shared" si="9"/>
        <v>47.708840227088402</v>
      </c>
      <c r="I181" s="35">
        <v>341</v>
      </c>
      <c r="J181" s="36">
        <v>0</v>
      </c>
      <c r="K181" s="36">
        <v>4</v>
      </c>
      <c r="L181" s="42"/>
      <c r="M181" s="31">
        <f t="shared" si="10"/>
        <v>8.0889787664307378E-2</v>
      </c>
      <c r="N181" s="33">
        <v>9</v>
      </c>
      <c r="P181" s="164"/>
      <c r="Q181" s="164"/>
      <c r="R181" s="165" t="s">
        <v>235</v>
      </c>
      <c r="S181" s="160">
        <v>119</v>
      </c>
      <c r="T181" s="160">
        <v>0</v>
      </c>
      <c r="U181" s="160">
        <v>115</v>
      </c>
      <c r="V181" s="160">
        <v>0</v>
      </c>
      <c r="W181" s="160">
        <v>0</v>
      </c>
      <c r="X181" s="171"/>
      <c r="Y181" s="160">
        <v>4</v>
      </c>
    </row>
    <row r="182" spans="1:25" ht="13.5" customHeight="1">
      <c r="A182" s="2"/>
      <c r="B182" s="25" t="s">
        <v>15</v>
      </c>
      <c r="C182" s="34">
        <v>2052</v>
      </c>
      <c r="D182" s="36">
        <v>0</v>
      </c>
      <c r="E182" s="36">
        <v>0</v>
      </c>
      <c r="F182" s="35">
        <v>2036</v>
      </c>
      <c r="G182" s="34">
        <v>1043</v>
      </c>
      <c r="H182" s="31">
        <f t="shared" si="9"/>
        <v>51.227897838899807</v>
      </c>
      <c r="I182" s="35">
        <v>154</v>
      </c>
      <c r="J182" s="36">
        <v>4</v>
      </c>
      <c r="K182" s="35">
        <v>8</v>
      </c>
      <c r="L182" s="42"/>
      <c r="M182" s="31">
        <f t="shared" si="10"/>
        <v>0.38986354775828458</v>
      </c>
      <c r="N182" s="37">
        <v>4</v>
      </c>
      <c r="P182" s="164"/>
      <c r="Q182" s="164"/>
      <c r="R182" s="165" t="s">
        <v>236</v>
      </c>
      <c r="S182" s="160">
        <v>450</v>
      </c>
      <c r="T182" s="160">
        <v>0</v>
      </c>
      <c r="U182" s="160">
        <v>391</v>
      </c>
      <c r="V182" s="160">
        <v>0</v>
      </c>
      <c r="W182" s="160">
        <v>8</v>
      </c>
      <c r="X182" s="161" t="s">
        <v>252</v>
      </c>
      <c r="Y182" s="160">
        <v>51</v>
      </c>
    </row>
    <row r="183" spans="1:25" ht="13.5" customHeight="1">
      <c r="A183" s="2"/>
      <c r="B183" s="25" t="s">
        <v>41</v>
      </c>
      <c r="C183" s="34">
        <v>517</v>
      </c>
      <c r="D183" s="36">
        <v>0</v>
      </c>
      <c r="E183" s="36">
        <v>3</v>
      </c>
      <c r="F183" s="35">
        <v>509</v>
      </c>
      <c r="G183" s="34">
        <v>160</v>
      </c>
      <c r="H183" s="31">
        <f t="shared" si="9"/>
        <v>31.43418467583497</v>
      </c>
      <c r="I183" s="35">
        <v>63</v>
      </c>
      <c r="J183" s="36">
        <v>0</v>
      </c>
      <c r="K183" s="38">
        <v>4</v>
      </c>
      <c r="L183" s="42"/>
      <c r="M183" s="31">
        <f t="shared" si="10"/>
        <v>0.77369439071566737</v>
      </c>
      <c r="N183" s="37">
        <v>1</v>
      </c>
      <c r="P183" s="166"/>
      <c r="Q183" s="166"/>
      <c r="R183" s="157" t="s">
        <v>231</v>
      </c>
      <c r="S183" s="167">
        <v>310</v>
      </c>
      <c r="T183" s="167">
        <v>0</v>
      </c>
      <c r="U183" s="167">
        <v>237</v>
      </c>
      <c r="V183" s="167">
        <v>45</v>
      </c>
      <c r="W183" s="167">
        <v>2</v>
      </c>
      <c r="X183" s="168" t="s">
        <v>263</v>
      </c>
      <c r="Y183" s="167">
        <v>26</v>
      </c>
    </row>
    <row r="184" spans="1:25" ht="13.5" customHeight="1">
      <c r="A184" s="2"/>
      <c r="B184" s="26" t="s">
        <v>316</v>
      </c>
      <c r="C184" s="39">
        <v>242</v>
      </c>
      <c r="D184" s="36">
        <v>0</v>
      </c>
      <c r="E184" s="36">
        <v>0</v>
      </c>
      <c r="F184" s="36">
        <v>241</v>
      </c>
      <c r="G184" s="39">
        <v>204</v>
      </c>
      <c r="H184" s="31">
        <f t="shared" si="9"/>
        <v>84.647302904564313</v>
      </c>
      <c r="I184" s="36">
        <v>4</v>
      </c>
      <c r="J184" s="36">
        <v>0</v>
      </c>
      <c r="K184" s="36">
        <v>0</v>
      </c>
      <c r="L184" s="42"/>
      <c r="M184" s="31">
        <f t="shared" si="10"/>
        <v>0</v>
      </c>
      <c r="N184" s="37">
        <v>1</v>
      </c>
      <c r="P184" s="169" t="s">
        <v>303</v>
      </c>
      <c r="Q184" s="154"/>
      <c r="R184" s="154"/>
      <c r="S184" s="154"/>
      <c r="T184" s="154"/>
      <c r="U184" s="154"/>
      <c r="V184" s="154"/>
      <c r="W184" s="154"/>
      <c r="X184" s="154"/>
      <c r="Y184" s="154"/>
    </row>
    <row r="185" spans="1:25" ht="13.5" customHeight="1">
      <c r="A185" s="2"/>
      <c r="B185" s="26" t="s">
        <v>315</v>
      </c>
      <c r="C185" s="40">
        <v>605</v>
      </c>
      <c r="D185" s="41">
        <v>0</v>
      </c>
      <c r="E185" s="41">
        <v>0</v>
      </c>
      <c r="F185" s="41">
        <v>602</v>
      </c>
      <c r="G185" s="40">
        <v>312</v>
      </c>
      <c r="H185" s="31">
        <f t="shared" si="9"/>
        <v>51.82724252491694</v>
      </c>
      <c r="I185" s="41">
        <v>50</v>
      </c>
      <c r="J185" s="36">
        <v>2</v>
      </c>
      <c r="K185" s="36">
        <v>1</v>
      </c>
      <c r="L185" s="42"/>
      <c r="M185" s="31">
        <f t="shared" si="10"/>
        <v>0.16528925619834711</v>
      </c>
      <c r="N185" s="37">
        <v>0</v>
      </c>
      <c r="P185" s="170" t="s">
        <v>304</v>
      </c>
      <c r="Q185" s="154"/>
      <c r="R185" s="154"/>
      <c r="S185" s="154"/>
      <c r="T185" s="154"/>
      <c r="U185" s="154"/>
      <c r="V185" s="154"/>
      <c r="W185" s="154"/>
      <c r="X185" s="154"/>
      <c r="Y185" s="154"/>
    </row>
    <row r="186" spans="1:25" ht="13.5" customHeight="1">
      <c r="A186" s="2"/>
      <c r="B186" s="25" t="s">
        <v>56</v>
      </c>
      <c r="C186" s="34">
        <v>8610</v>
      </c>
      <c r="D186" s="36">
        <v>0</v>
      </c>
      <c r="E186" s="36">
        <v>0</v>
      </c>
      <c r="F186" s="35">
        <v>8497</v>
      </c>
      <c r="G186" s="34">
        <v>7353</v>
      </c>
      <c r="H186" s="31">
        <f t="shared" si="9"/>
        <v>86.536424620454284</v>
      </c>
      <c r="I186" s="35">
        <v>270</v>
      </c>
      <c r="J186" s="35">
        <v>61</v>
      </c>
      <c r="K186" s="35">
        <v>13</v>
      </c>
      <c r="L186" s="42"/>
      <c r="M186" s="31">
        <f t="shared" si="10"/>
        <v>0.15098722415795587</v>
      </c>
      <c r="N186" s="33">
        <v>39</v>
      </c>
      <c r="P186" s="170" t="s">
        <v>305</v>
      </c>
      <c r="Q186" s="154"/>
      <c r="R186" s="154"/>
      <c r="S186" s="154"/>
      <c r="T186" s="154"/>
      <c r="U186" s="154"/>
      <c r="V186" s="154"/>
      <c r="W186" s="154"/>
      <c r="X186" s="154"/>
      <c r="Y186" s="154"/>
    </row>
    <row r="187" spans="1:25" ht="13.5" customHeight="1">
      <c r="A187" s="2"/>
      <c r="B187" s="25" t="s">
        <v>42</v>
      </c>
      <c r="C187" s="34">
        <f>C175-SUM(C176:C186)</f>
        <v>5425</v>
      </c>
      <c r="D187" s="36">
        <f>D175-SUM(D176:D186)</f>
        <v>0</v>
      </c>
      <c r="E187" s="36">
        <f>E175-SUM(E176:E186)</f>
        <v>0</v>
      </c>
      <c r="F187" s="34">
        <f>F175-SUM(F176:F186)</f>
        <v>5381</v>
      </c>
      <c r="G187" s="34">
        <f>G175-SUM(G176:G186)</f>
        <v>3610</v>
      </c>
      <c r="H187" s="31">
        <f t="shared" si="9"/>
        <v>67.087901876974541</v>
      </c>
      <c r="I187" s="34">
        <f>I175-SUM(I176:I186)</f>
        <v>304</v>
      </c>
      <c r="J187" s="34">
        <f>J175-SUM(J176:J186)</f>
        <v>24</v>
      </c>
      <c r="K187" s="34">
        <f>K175-SUM(K176:K186)</f>
        <v>6</v>
      </c>
      <c r="L187" s="42"/>
      <c r="M187" s="31">
        <f t="shared" si="10"/>
        <v>0.11059907834101382</v>
      </c>
      <c r="N187" s="43">
        <f>N175-SUM(N176:N186)</f>
        <v>14</v>
      </c>
      <c r="P187" s="170" t="s">
        <v>306</v>
      </c>
      <c r="Q187" s="154"/>
      <c r="R187" s="154"/>
      <c r="S187" s="154"/>
      <c r="T187" s="154"/>
      <c r="U187" s="154"/>
      <c r="V187" s="154"/>
      <c r="W187" s="154"/>
      <c r="X187" s="154"/>
      <c r="Y187" s="154"/>
    </row>
    <row r="188" spans="1:25" ht="13.5" customHeight="1">
      <c r="A188" s="2"/>
      <c r="B188" s="25"/>
      <c r="C188" s="34"/>
      <c r="D188" s="36"/>
      <c r="E188" s="36"/>
      <c r="F188" s="35"/>
      <c r="G188" s="34"/>
      <c r="H188" s="31"/>
      <c r="I188" s="35"/>
      <c r="J188" s="35"/>
      <c r="K188" s="35"/>
      <c r="L188" s="42"/>
      <c r="M188" s="31"/>
      <c r="N188" s="33"/>
      <c r="P188" s="170" t="s">
        <v>307</v>
      </c>
      <c r="Q188" s="154"/>
      <c r="R188" s="154"/>
      <c r="S188" s="154"/>
      <c r="T188" s="154"/>
      <c r="U188" s="154"/>
      <c r="V188" s="154"/>
      <c r="W188" s="154"/>
      <c r="X188" s="154"/>
      <c r="Y188" s="154"/>
    </row>
    <row r="189" spans="1:25" ht="13.5" customHeight="1">
      <c r="A189" s="229" t="s">
        <v>9</v>
      </c>
      <c r="B189" s="222"/>
      <c r="C189" s="34">
        <v>34223</v>
      </c>
      <c r="D189" s="36">
        <v>0</v>
      </c>
      <c r="E189" s="36">
        <v>1</v>
      </c>
      <c r="F189" s="35">
        <v>33506</v>
      </c>
      <c r="G189" s="34">
        <v>23132</v>
      </c>
      <c r="H189" s="31">
        <f t="shared" ref="H189:H198" si="11">G189/F189*100</f>
        <v>69.038381185459315</v>
      </c>
      <c r="I189" s="35">
        <v>1224</v>
      </c>
      <c r="J189" s="35">
        <v>642</v>
      </c>
      <c r="K189" s="35">
        <v>14</v>
      </c>
      <c r="L189" s="42"/>
      <c r="M189" s="31">
        <f t="shared" ref="M189:M198" si="12">K189/C189*100</f>
        <v>4.0908161178155045E-2</v>
      </c>
      <c r="N189" s="33">
        <v>60</v>
      </c>
      <c r="P189" s="170" t="s">
        <v>308</v>
      </c>
      <c r="Q189" s="154"/>
      <c r="R189" s="154"/>
      <c r="S189" s="154"/>
      <c r="T189" s="154"/>
      <c r="U189" s="154"/>
      <c r="V189" s="154"/>
      <c r="W189" s="154"/>
      <c r="X189" s="154"/>
      <c r="Y189" s="154"/>
    </row>
    <row r="190" spans="1:25" ht="13.5" customHeight="1">
      <c r="A190" s="2"/>
      <c r="B190" s="25" t="s">
        <v>43</v>
      </c>
      <c r="C190" s="34">
        <v>320</v>
      </c>
      <c r="D190" s="36">
        <v>0</v>
      </c>
      <c r="E190" s="36">
        <v>0</v>
      </c>
      <c r="F190" s="35">
        <v>305</v>
      </c>
      <c r="G190" s="34">
        <v>301</v>
      </c>
      <c r="H190" s="31">
        <f t="shared" si="11"/>
        <v>98.688524590163937</v>
      </c>
      <c r="I190" s="35">
        <v>1</v>
      </c>
      <c r="J190" s="36">
        <v>11</v>
      </c>
      <c r="K190" s="38">
        <v>1</v>
      </c>
      <c r="L190" s="42"/>
      <c r="M190" s="31">
        <f t="shared" si="12"/>
        <v>0.3125</v>
      </c>
      <c r="N190" s="37">
        <v>3</v>
      </c>
    </row>
    <row r="191" spans="1:25" ht="13.5" customHeight="1">
      <c r="A191" s="2"/>
      <c r="B191" s="25" t="s">
        <v>44</v>
      </c>
      <c r="C191" s="34">
        <v>371</v>
      </c>
      <c r="D191" s="36">
        <v>0</v>
      </c>
      <c r="E191" s="36">
        <v>0</v>
      </c>
      <c r="F191" s="35">
        <v>356</v>
      </c>
      <c r="G191" s="34">
        <v>120</v>
      </c>
      <c r="H191" s="31">
        <f t="shared" si="11"/>
        <v>33.707865168539328</v>
      </c>
      <c r="I191" s="35">
        <v>13</v>
      </c>
      <c r="J191" s="36">
        <v>13</v>
      </c>
      <c r="K191" s="38">
        <v>1</v>
      </c>
      <c r="L191" s="42"/>
      <c r="M191" s="31">
        <f t="shared" si="12"/>
        <v>0.26954177897574128</v>
      </c>
      <c r="N191" s="37">
        <v>1</v>
      </c>
    </row>
    <row r="192" spans="1:25" ht="13.5" customHeight="1">
      <c r="A192" s="2"/>
      <c r="B192" s="26" t="s">
        <v>317</v>
      </c>
      <c r="C192" s="40">
        <v>12182</v>
      </c>
      <c r="D192" s="36">
        <v>0</v>
      </c>
      <c r="E192" s="36">
        <v>0</v>
      </c>
      <c r="F192" s="41">
        <v>12170</v>
      </c>
      <c r="G192" s="40">
        <v>5623</v>
      </c>
      <c r="H192" s="31">
        <f t="shared" si="11"/>
        <v>46.203779786359902</v>
      </c>
      <c r="I192" s="41">
        <v>633</v>
      </c>
      <c r="J192" s="41">
        <v>0</v>
      </c>
      <c r="K192" s="41">
        <v>4</v>
      </c>
      <c r="L192" s="42"/>
      <c r="M192" s="31">
        <f t="shared" si="12"/>
        <v>3.2835330815957971E-2</v>
      </c>
      <c r="N192" s="44">
        <v>8</v>
      </c>
    </row>
    <row r="193" spans="1:25" ht="13.5" customHeight="1">
      <c r="A193" s="2"/>
      <c r="B193" s="25" t="s">
        <v>45</v>
      </c>
      <c r="C193" s="34">
        <v>335</v>
      </c>
      <c r="D193" s="36">
        <v>0</v>
      </c>
      <c r="E193" s="36">
        <v>0</v>
      </c>
      <c r="F193" s="35">
        <v>335</v>
      </c>
      <c r="G193" s="34">
        <v>239</v>
      </c>
      <c r="H193" s="31">
        <f t="shared" si="11"/>
        <v>71.343283582089555</v>
      </c>
      <c r="I193" s="35">
        <v>17</v>
      </c>
      <c r="J193" s="36">
        <v>0</v>
      </c>
      <c r="K193" s="36">
        <v>0</v>
      </c>
      <c r="L193" s="42"/>
      <c r="M193" s="31">
        <f t="shared" si="12"/>
        <v>0</v>
      </c>
      <c r="N193" s="37">
        <v>0</v>
      </c>
    </row>
    <row r="194" spans="1:25" ht="13.5" customHeight="1">
      <c r="A194" s="2"/>
      <c r="B194" s="25" t="s">
        <v>13</v>
      </c>
      <c r="C194" s="34">
        <v>83</v>
      </c>
      <c r="D194" s="36">
        <v>0</v>
      </c>
      <c r="E194" s="36">
        <v>1</v>
      </c>
      <c r="F194" s="35">
        <v>82</v>
      </c>
      <c r="G194" s="36">
        <v>9</v>
      </c>
      <c r="H194" s="31">
        <f t="shared" si="11"/>
        <v>10.975609756097562</v>
      </c>
      <c r="I194" s="36">
        <v>0</v>
      </c>
      <c r="J194" s="36">
        <v>0</v>
      </c>
      <c r="K194" s="36">
        <v>0</v>
      </c>
      <c r="L194" s="42"/>
      <c r="M194" s="31">
        <f t="shared" si="12"/>
        <v>0</v>
      </c>
      <c r="N194" s="37">
        <v>0</v>
      </c>
    </row>
    <row r="195" spans="1:25" ht="13.5" customHeight="1">
      <c r="A195" s="2"/>
      <c r="B195" s="25" t="s">
        <v>46</v>
      </c>
      <c r="C195" s="34">
        <v>19</v>
      </c>
      <c r="D195" s="36">
        <v>0</v>
      </c>
      <c r="E195" s="36">
        <v>0</v>
      </c>
      <c r="F195" s="35">
        <v>18</v>
      </c>
      <c r="G195" s="34">
        <v>15</v>
      </c>
      <c r="H195" s="31">
        <f t="shared" si="11"/>
        <v>83.333333333333343</v>
      </c>
      <c r="I195" s="36">
        <v>0</v>
      </c>
      <c r="J195" s="36">
        <v>0</v>
      </c>
      <c r="K195" s="36">
        <v>0</v>
      </c>
      <c r="L195" s="42"/>
      <c r="M195" s="31">
        <f t="shared" si="12"/>
        <v>0</v>
      </c>
      <c r="N195" s="37">
        <v>1</v>
      </c>
    </row>
    <row r="196" spans="1:25" ht="13.5" customHeight="1">
      <c r="A196" s="2"/>
      <c r="B196" s="25" t="s">
        <v>47</v>
      </c>
      <c r="C196" s="34">
        <v>7473</v>
      </c>
      <c r="D196" s="36">
        <v>0</v>
      </c>
      <c r="E196" s="36">
        <v>0</v>
      </c>
      <c r="F196" s="35">
        <v>7464</v>
      </c>
      <c r="G196" s="34">
        <v>7195</v>
      </c>
      <c r="H196" s="31">
        <f t="shared" si="11"/>
        <v>96.396034297963567</v>
      </c>
      <c r="I196" s="35">
        <v>5</v>
      </c>
      <c r="J196" s="35">
        <v>7</v>
      </c>
      <c r="K196" s="36">
        <v>1</v>
      </c>
      <c r="L196" s="42"/>
      <c r="M196" s="31">
        <f t="shared" si="12"/>
        <v>1.3381506757660913E-2</v>
      </c>
      <c r="N196" s="37">
        <v>1</v>
      </c>
    </row>
    <row r="197" spans="1:25" ht="13.5" customHeight="1">
      <c r="A197" s="2"/>
      <c r="B197" s="25" t="s">
        <v>48</v>
      </c>
      <c r="C197" s="34">
        <v>8086</v>
      </c>
      <c r="D197" s="36">
        <v>0</v>
      </c>
      <c r="E197" s="36">
        <v>0</v>
      </c>
      <c r="F197" s="35">
        <v>7893</v>
      </c>
      <c r="G197" s="34">
        <v>5938</v>
      </c>
      <c r="H197" s="31">
        <f t="shared" si="11"/>
        <v>75.231217534524262</v>
      </c>
      <c r="I197" s="35">
        <v>354</v>
      </c>
      <c r="J197" s="34">
        <v>164</v>
      </c>
      <c r="K197" s="36">
        <v>1</v>
      </c>
      <c r="L197" s="42"/>
      <c r="M197" s="31">
        <f t="shared" si="12"/>
        <v>1.2367054167697254E-2</v>
      </c>
      <c r="N197" s="33">
        <v>28</v>
      </c>
    </row>
    <row r="198" spans="1:25" ht="13.5" customHeight="1">
      <c r="A198" s="2"/>
      <c r="B198" s="25" t="s">
        <v>14</v>
      </c>
      <c r="C198" s="34">
        <f>C189-C190-C191-C192-C193-C194-C195-C196-C197</f>
        <v>5354</v>
      </c>
      <c r="D198" s="36">
        <v>0</v>
      </c>
      <c r="E198" s="36">
        <v>0</v>
      </c>
      <c r="F198" s="34">
        <f>F189-F190-F191-F192-F193-F194-F195-F196-F197</f>
        <v>4883</v>
      </c>
      <c r="G198" s="34">
        <f>G189-G190-G191-G192-G193-G194-G195-G196-G197</f>
        <v>3692</v>
      </c>
      <c r="H198" s="31">
        <f t="shared" si="11"/>
        <v>75.609256604546388</v>
      </c>
      <c r="I198" s="35">
        <f>I189-SUM(I190:I197)</f>
        <v>201</v>
      </c>
      <c r="J198" s="35">
        <f>J189-SUM(J190:J197)</f>
        <v>447</v>
      </c>
      <c r="K198" s="35">
        <f>K189-SUM(K190:K197)</f>
        <v>6</v>
      </c>
      <c r="L198" s="42"/>
      <c r="M198" s="31">
        <f t="shared" si="12"/>
        <v>0.11206574523720583</v>
      </c>
      <c r="N198" s="33">
        <f>N189-SUM(N190:N197)</f>
        <v>18</v>
      </c>
    </row>
    <row r="199" spans="1:25" ht="13.5" customHeight="1">
      <c r="A199" s="27" t="s">
        <v>10</v>
      </c>
      <c r="B199" s="28"/>
      <c r="C199" s="51">
        <v>356</v>
      </c>
      <c r="D199" s="45"/>
      <c r="E199" s="45"/>
      <c r="F199" s="51" t="s">
        <v>50</v>
      </c>
      <c r="G199" s="51">
        <v>226</v>
      </c>
      <c r="H199" s="55" t="s">
        <v>52</v>
      </c>
      <c r="I199" s="51">
        <v>18</v>
      </c>
      <c r="J199" s="51">
        <v>44</v>
      </c>
      <c r="K199" s="52">
        <v>2</v>
      </c>
      <c r="L199" s="50"/>
      <c r="M199" s="53">
        <f>K199/C199%</f>
        <v>0.5617977528089888</v>
      </c>
      <c r="N199" s="54" t="s">
        <v>51</v>
      </c>
    </row>
    <row r="200" spans="1:25" ht="13.5" customHeight="1">
      <c r="A200" s="46" t="s">
        <v>112</v>
      </c>
      <c r="B200" s="4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25" ht="13.5" customHeight="1">
      <c r="A201" s="1" t="s">
        <v>113</v>
      </c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25" ht="13.5" customHeight="1">
      <c r="A202" s="47" t="s">
        <v>114</v>
      </c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25" ht="13.5" customHeight="1">
      <c r="A203" s="46" t="s">
        <v>115</v>
      </c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2"/>
    </row>
    <row r="204" spans="1:25" ht="13.5" customHeight="1">
      <c r="A204" s="46" t="s">
        <v>53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2"/>
    </row>
    <row r="205" spans="1:25" ht="13.5" customHeight="1">
      <c r="A205" s="261"/>
      <c r="B205" s="262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</row>
    <row r="206" spans="1:25" ht="13.5" customHeight="1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P206" s="154"/>
      <c r="Q206" s="154"/>
      <c r="R206" s="154"/>
      <c r="S206" s="154"/>
      <c r="T206" s="154"/>
      <c r="U206" s="154"/>
      <c r="V206" s="154"/>
      <c r="W206" s="154"/>
      <c r="X206" s="172"/>
      <c r="Y206" s="173"/>
    </row>
    <row r="207" spans="1:25" ht="13.5" customHeight="1" thickBot="1">
      <c r="A207" s="151" t="s">
        <v>299</v>
      </c>
      <c r="B207" s="3"/>
      <c r="C207" s="3"/>
      <c r="D207" s="3"/>
      <c r="E207" s="3"/>
      <c r="F207" s="3"/>
      <c r="G207" s="3"/>
      <c r="H207" s="3"/>
      <c r="I207" s="3"/>
      <c r="J207" s="3"/>
      <c r="L207" s="3"/>
      <c r="M207" s="2"/>
      <c r="N207" s="5" t="s">
        <v>55</v>
      </c>
      <c r="P207" s="156" t="s">
        <v>300</v>
      </c>
      <c r="Q207" s="154"/>
      <c r="R207" s="154"/>
      <c r="S207" s="154"/>
      <c r="T207" s="154"/>
      <c r="U207" s="154"/>
      <c r="V207" s="154"/>
      <c r="W207" s="154"/>
      <c r="X207" s="254" t="s">
        <v>322</v>
      </c>
      <c r="Y207" s="255"/>
    </row>
    <row r="208" spans="1:25" ht="13.5" customHeight="1" thickTop="1">
      <c r="A208" s="6"/>
      <c r="B208" s="7"/>
      <c r="C208" s="8"/>
      <c r="D208" s="233" t="s">
        <v>109</v>
      </c>
      <c r="E208" s="217"/>
      <c r="F208" s="217"/>
      <c r="G208" s="217"/>
      <c r="H208" s="217"/>
      <c r="I208" s="217"/>
      <c r="J208" s="218"/>
      <c r="K208" s="10"/>
      <c r="L208" s="9"/>
      <c r="M208" s="114"/>
      <c r="N208" s="219" t="s">
        <v>3</v>
      </c>
      <c r="P208" s="243" t="s">
        <v>301</v>
      </c>
      <c r="Q208" s="243"/>
      <c r="R208" s="244"/>
      <c r="S208" s="247" t="s">
        <v>208</v>
      </c>
      <c r="T208" s="249" t="s">
        <v>302</v>
      </c>
      <c r="U208" s="250"/>
      <c r="V208" s="251"/>
      <c r="W208" s="240" t="s">
        <v>218</v>
      </c>
      <c r="X208" s="252"/>
      <c r="Y208" s="240" t="s">
        <v>219</v>
      </c>
    </row>
    <row r="209" spans="1:25" ht="13.5" customHeight="1">
      <c r="A209" s="11"/>
      <c r="B209" s="12"/>
      <c r="C209" s="13"/>
      <c r="D209" s="226" t="s">
        <v>11</v>
      </c>
      <c r="E209" s="223" t="s">
        <v>32</v>
      </c>
      <c r="F209" s="224"/>
      <c r="G209" s="224"/>
      <c r="H209" s="224"/>
      <c r="I209" s="225"/>
      <c r="J209" s="119"/>
      <c r="K209" s="14"/>
      <c r="L209" s="238" t="s">
        <v>17</v>
      </c>
      <c r="M209" s="239"/>
      <c r="N209" s="220"/>
      <c r="P209" s="245"/>
      <c r="Q209" s="245"/>
      <c r="R209" s="246"/>
      <c r="S209" s="248"/>
      <c r="T209" s="158" t="s">
        <v>220</v>
      </c>
      <c r="U209" s="158" t="s">
        <v>221</v>
      </c>
      <c r="V209" s="159" t="s">
        <v>318</v>
      </c>
      <c r="W209" s="241"/>
      <c r="X209" s="253"/>
      <c r="Y209" s="241"/>
    </row>
    <row r="210" spans="1:25" ht="13.5" customHeight="1">
      <c r="A210" s="257" t="s">
        <v>116</v>
      </c>
      <c r="B210" s="258"/>
      <c r="C210" s="15" t="s">
        <v>1</v>
      </c>
      <c r="D210" s="227"/>
      <c r="E210" s="226" t="s">
        <v>4</v>
      </c>
      <c r="F210" s="13" t="s">
        <v>12</v>
      </c>
      <c r="G210" s="16" t="s">
        <v>71</v>
      </c>
      <c r="H210" s="17" t="s">
        <v>16</v>
      </c>
      <c r="I210" s="16" t="s">
        <v>72</v>
      </c>
      <c r="J210" s="122" t="s">
        <v>117</v>
      </c>
      <c r="K210" s="126" t="s">
        <v>2</v>
      </c>
      <c r="L210" s="127" t="s">
        <v>0</v>
      </c>
      <c r="M210" s="115"/>
      <c r="N210" s="220"/>
      <c r="P210" s="230" t="s">
        <v>349</v>
      </c>
      <c r="Q210" s="230"/>
      <c r="R210" s="231"/>
      <c r="S210" s="160">
        <v>13913</v>
      </c>
      <c r="T210" s="160">
        <v>11928</v>
      </c>
      <c r="U210" s="160">
        <v>1703</v>
      </c>
      <c r="V210" s="160">
        <v>43</v>
      </c>
      <c r="W210" s="160">
        <v>24</v>
      </c>
      <c r="X210" s="174" t="s">
        <v>264</v>
      </c>
      <c r="Y210" s="160">
        <v>215</v>
      </c>
    </row>
    <row r="211" spans="1:25" ht="13.5" customHeight="1">
      <c r="A211" s="11"/>
      <c r="B211" s="12"/>
      <c r="C211" s="13"/>
      <c r="D211" s="227"/>
      <c r="E211" s="227"/>
      <c r="F211" s="13"/>
      <c r="G211" s="16" t="s">
        <v>108</v>
      </c>
      <c r="H211" s="18" t="s">
        <v>110</v>
      </c>
      <c r="I211" s="16" t="s">
        <v>5</v>
      </c>
      <c r="J211" s="122" t="s">
        <v>123</v>
      </c>
      <c r="K211" s="14"/>
      <c r="L211" s="127" t="s">
        <v>33</v>
      </c>
      <c r="M211" s="116" t="s">
        <v>124</v>
      </c>
      <c r="N211" s="220"/>
      <c r="P211" s="144"/>
      <c r="Q211" s="144"/>
      <c r="R211" s="145"/>
      <c r="S211" s="160"/>
      <c r="T211" s="162" t="s">
        <v>265</v>
      </c>
      <c r="U211" s="162" t="s">
        <v>266</v>
      </c>
      <c r="V211" s="160"/>
      <c r="W211" s="160"/>
      <c r="X211" s="174"/>
      <c r="Y211" s="160"/>
    </row>
    <row r="212" spans="1:25" ht="13.5" customHeight="1">
      <c r="A212" s="11"/>
      <c r="B212" s="12"/>
      <c r="C212" s="124" t="s">
        <v>118</v>
      </c>
      <c r="D212" s="227"/>
      <c r="E212" s="227"/>
      <c r="F212" s="124" t="s">
        <v>120</v>
      </c>
      <c r="G212" s="124" t="s">
        <v>121</v>
      </c>
      <c r="H212" s="19" t="s">
        <v>127</v>
      </c>
      <c r="I212" s="16" t="s">
        <v>34</v>
      </c>
      <c r="J212" s="120"/>
      <c r="K212" s="125" t="s">
        <v>122</v>
      </c>
      <c r="L212" s="128" t="s">
        <v>6</v>
      </c>
      <c r="M212" s="117"/>
      <c r="N212" s="220"/>
      <c r="P212" s="154"/>
      <c r="Q212" s="230" t="s">
        <v>224</v>
      </c>
      <c r="R212" s="242"/>
      <c r="S212" s="160">
        <v>12867</v>
      </c>
      <c r="T212" s="160">
        <v>11928</v>
      </c>
      <c r="U212" s="160">
        <v>791</v>
      </c>
      <c r="V212" s="160">
        <v>6</v>
      </c>
      <c r="W212" s="160">
        <v>11</v>
      </c>
      <c r="X212" s="174" t="s">
        <v>267</v>
      </c>
      <c r="Y212" s="160">
        <v>131</v>
      </c>
    </row>
    <row r="213" spans="1:25" ht="13.5" customHeight="1">
      <c r="A213" s="20"/>
      <c r="B213" s="21"/>
      <c r="D213" s="228"/>
      <c r="E213" s="228"/>
      <c r="F213" s="22"/>
      <c r="H213" s="23" t="s">
        <v>111</v>
      </c>
      <c r="I213" s="22"/>
      <c r="J213" s="121"/>
      <c r="K213" s="22"/>
      <c r="L213" s="24"/>
      <c r="M213" s="118"/>
      <c r="N213" s="20"/>
      <c r="P213" s="154"/>
      <c r="Q213" s="154"/>
      <c r="R213" s="144" t="s">
        <v>225</v>
      </c>
      <c r="S213" s="160">
        <v>402</v>
      </c>
      <c r="T213" s="160">
        <v>0</v>
      </c>
      <c r="U213" s="160">
        <v>367</v>
      </c>
      <c r="V213" s="160">
        <v>0</v>
      </c>
      <c r="W213" s="160">
        <v>1</v>
      </c>
      <c r="X213" s="174" t="s">
        <v>264</v>
      </c>
      <c r="Y213" s="160">
        <v>34</v>
      </c>
    </row>
    <row r="214" spans="1:25" ht="13.5" customHeight="1">
      <c r="A214" s="260" t="s">
        <v>7</v>
      </c>
      <c r="B214" s="221"/>
      <c r="C214" s="29">
        <v>79745</v>
      </c>
      <c r="D214" s="30">
        <v>14</v>
      </c>
      <c r="E214" s="30">
        <v>125</v>
      </c>
      <c r="F214" s="30">
        <v>78525</v>
      </c>
      <c r="G214" s="29">
        <v>48717</v>
      </c>
      <c r="H214" s="31">
        <v>62.040114613180521</v>
      </c>
      <c r="I214" s="30">
        <v>3980</v>
      </c>
      <c r="J214" s="30">
        <v>823</v>
      </c>
      <c r="K214" s="30">
        <v>90</v>
      </c>
      <c r="L214" s="42"/>
      <c r="M214" s="32">
        <v>0.11285974042259703</v>
      </c>
      <c r="N214" s="33">
        <v>168</v>
      </c>
      <c r="P214" s="154"/>
      <c r="Q214" s="154"/>
      <c r="R214" s="144" t="s">
        <v>226</v>
      </c>
      <c r="S214" s="160">
        <v>11289</v>
      </c>
      <c r="T214" s="160">
        <v>11279</v>
      </c>
      <c r="U214" s="160">
        <v>0</v>
      </c>
      <c r="V214" s="160">
        <v>0</v>
      </c>
      <c r="W214" s="160">
        <v>0</v>
      </c>
      <c r="X214" s="149"/>
      <c r="Y214" s="160">
        <v>10</v>
      </c>
    </row>
    <row r="215" spans="1:25" ht="13.5" customHeight="1">
      <c r="A215" s="25"/>
      <c r="B215" s="13"/>
      <c r="C215" s="34"/>
      <c r="D215" s="35"/>
      <c r="E215" s="35"/>
      <c r="F215" s="35"/>
      <c r="G215" s="34"/>
      <c r="H215" s="31"/>
      <c r="I215" s="35"/>
      <c r="J215" s="35"/>
      <c r="K215" s="35"/>
      <c r="L215" s="42"/>
      <c r="M215" s="31"/>
      <c r="N215" s="33"/>
      <c r="P215" s="154"/>
      <c r="Q215" s="154"/>
      <c r="R215" s="144" t="s">
        <v>212</v>
      </c>
      <c r="S215" s="160">
        <v>58</v>
      </c>
      <c r="T215" s="160">
        <v>58</v>
      </c>
      <c r="U215" s="160">
        <v>0</v>
      </c>
      <c r="V215" s="160">
        <v>0</v>
      </c>
      <c r="W215" s="160">
        <v>0</v>
      </c>
      <c r="X215" s="149"/>
      <c r="Y215" s="160">
        <v>0</v>
      </c>
    </row>
    <row r="216" spans="1:25" ht="13.5" customHeight="1">
      <c r="A216" s="229" t="s">
        <v>8</v>
      </c>
      <c r="B216" s="222"/>
      <c r="C216" s="34">
        <v>46876</v>
      </c>
      <c r="D216" s="35">
        <v>14</v>
      </c>
      <c r="E216" s="35">
        <v>119</v>
      </c>
      <c r="F216" s="35">
        <v>46396</v>
      </c>
      <c r="G216" s="34">
        <v>26809</v>
      </c>
      <c r="H216" s="31">
        <v>57.782998534356409</v>
      </c>
      <c r="I216" s="35">
        <v>2824</v>
      </c>
      <c r="J216" s="35">
        <v>180</v>
      </c>
      <c r="K216" s="35">
        <v>67</v>
      </c>
      <c r="L216" s="42"/>
      <c r="M216" s="31">
        <v>0.14293028415393805</v>
      </c>
      <c r="N216" s="33">
        <v>100</v>
      </c>
      <c r="P216" s="154"/>
      <c r="Q216" s="154"/>
      <c r="R216" s="144" t="s">
        <v>227</v>
      </c>
      <c r="S216" s="160">
        <v>432</v>
      </c>
      <c r="T216" s="160">
        <v>369</v>
      </c>
      <c r="U216" s="160">
        <v>60</v>
      </c>
      <c r="V216" s="160">
        <v>0</v>
      </c>
      <c r="W216" s="160">
        <v>1</v>
      </c>
      <c r="X216" s="174" t="s">
        <v>264</v>
      </c>
      <c r="Y216" s="160">
        <v>2</v>
      </c>
    </row>
    <row r="217" spans="1:25" ht="13.5" customHeight="1">
      <c r="A217" s="2"/>
      <c r="B217" s="25" t="s">
        <v>26</v>
      </c>
      <c r="C217" s="34">
        <v>819</v>
      </c>
      <c r="D217" s="36">
        <v>9</v>
      </c>
      <c r="E217" s="35">
        <v>33</v>
      </c>
      <c r="F217" s="35">
        <v>765</v>
      </c>
      <c r="G217" s="34">
        <v>137</v>
      </c>
      <c r="H217" s="31">
        <v>17.908496732026144</v>
      </c>
      <c r="I217" s="35">
        <v>36</v>
      </c>
      <c r="J217" s="36">
        <v>0</v>
      </c>
      <c r="K217" s="36">
        <v>6</v>
      </c>
      <c r="L217" s="42"/>
      <c r="M217" s="31">
        <v>0.73260073260073255</v>
      </c>
      <c r="N217" s="33">
        <v>6</v>
      </c>
      <c r="P217" s="154"/>
      <c r="Q217" s="154"/>
      <c r="R217" s="144" t="s">
        <v>228</v>
      </c>
      <c r="S217" s="160">
        <v>3</v>
      </c>
      <c r="T217" s="160">
        <v>1</v>
      </c>
      <c r="U217" s="160">
        <v>1</v>
      </c>
      <c r="V217" s="160">
        <v>0</v>
      </c>
      <c r="W217" s="160">
        <v>0</v>
      </c>
      <c r="X217" s="149"/>
      <c r="Y217" s="160">
        <v>1</v>
      </c>
    </row>
    <row r="218" spans="1:25" ht="13.5" customHeight="1">
      <c r="A218" s="2"/>
      <c r="B218" s="25" t="s">
        <v>27</v>
      </c>
      <c r="C218" s="34">
        <v>1872</v>
      </c>
      <c r="D218" s="36">
        <v>5</v>
      </c>
      <c r="E218" s="35">
        <v>82</v>
      </c>
      <c r="F218" s="36">
        <v>1779</v>
      </c>
      <c r="G218" s="34">
        <v>157</v>
      </c>
      <c r="H218" s="31">
        <v>8.825182686902755</v>
      </c>
      <c r="I218" s="35">
        <v>70</v>
      </c>
      <c r="J218" s="36">
        <v>0</v>
      </c>
      <c r="K218" s="36">
        <v>1</v>
      </c>
      <c r="L218" s="42"/>
      <c r="M218" s="31">
        <v>5.3418803418803423E-2</v>
      </c>
      <c r="N218" s="37">
        <v>5</v>
      </c>
      <c r="P218" s="154"/>
      <c r="Q218" s="154"/>
      <c r="R218" s="144" t="s">
        <v>229</v>
      </c>
      <c r="S218" s="160">
        <v>269</v>
      </c>
      <c r="T218" s="160">
        <v>0</v>
      </c>
      <c r="U218" s="160">
        <v>181</v>
      </c>
      <c r="V218" s="160">
        <v>1</v>
      </c>
      <c r="W218" s="160">
        <v>9</v>
      </c>
      <c r="X218" s="149" t="s">
        <v>268</v>
      </c>
      <c r="Y218" s="160">
        <v>78</v>
      </c>
    </row>
    <row r="219" spans="1:25" ht="13.5" customHeight="1">
      <c r="A219" s="2"/>
      <c r="B219" s="25" t="s">
        <v>28</v>
      </c>
      <c r="C219" s="34">
        <v>5956</v>
      </c>
      <c r="D219" s="36">
        <v>0</v>
      </c>
      <c r="E219" s="36">
        <v>0</v>
      </c>
      <c r="F219" s="35">
        <v>5866</v>
      </c>
      <c r="G219" s="34">
        <v>3377</v>
      </c>
      <c r="H219" s="31">
        <v>57.569041936583702</v>
      </c>
      <c r="I219" s="35">
        <v>474</v>
      </c>
      <c r="J219" s="35">
        <v>71</v>
      </c>
      <c r="K219" s="35">
        <v>8</v>
      </c>
      <c r="L219" s="42"/>
      <c r="M219" s="31">
        <v>0.13431833445265279</v>
      </c>
      <c r="N219" s="33">
        <v>11</v>
      </c>
      <c r="P219" s="154"/>
      <c r="Q219" s="154"/>
      <c r="R219" s="144" t="s">
        <v>231</v>
      </c>
      <c r="S219" s="160">
        <v>414</v>
      </c>
      <c r="T219" s="160">
        <v>221</v>
      </c>
      <c r="U219" s="160">
        <v>182</v>
      </c>
      <c r="V219" s="160">
        <v>5</v>
      </c>
      <c r="W219" s="160">
        <v>0</v>
      </c>
      <c r="X219" s="149"/>
      <c r="Y219" s="160">
        <v>6</v>
      </c>
    </row>
    <row r="220" spans="1:25" ht="13.5" customHeight="1">
      <c r="A220" s="2"/>
      <c r="B220" s="25" t="s">
        <v>29</v>
      </c>
      <c r="C220" s="34">
        <v>2361</v>
      </c>
      <c r="D220" s="36">
        <v>0</v>
      </c>
      <c r="E220" s="36">
        <v>0</v>
      </c>
      <c r="F220" s="35">
        <v>2356</v>
      </c>
      <c r="G220" s="34">
        <v>1373</v>
      </c>
      <c r="H220" s="31">
        <v>58.276740237691001</v>
      </c>
      <c r="I220" s="35">
        <v>202</v>
      </c>
      <c r="J220" s="36">
        <v>0</v>
      </c>
      <c r="K220" s="35">
        <v>4</v>
      </c>
      <c r="L220" s="42"/>
      <c r="M220" s="31">
        <v>0.16941973739940702</v>
      </c>
      <c r="N220" s="33">
        <v>1</v>
      </c>
      <c r="P220" s="154"/>
      <c r="Q220" s="230" t="s">
        <v>232</v>
      </c>
      <c r="R220" s="231"/>
      <c r="S220" s="160">
        <v>1046</v>
      </c>
      <c r="T220" s="160">
        <v>0</v>
      </c>
      <c r="U220" s="160">
        <v>912</v>
      </c>
      <c r="V220" s="160">
        <v>37</v>
      </c>
      <c r="W220" s="160">
        <v>13</v>
      </c>
      <c r="X220" s="149" t="s">
        <v>269</v>
      </c>
      <c r="Y220" s="160">
        <v>84</v>
      </c>
    </row>
    <row r="221" spans="1:25" ht="13.5" customHeight="1">
      <c r="A221" s="2"/>
      <c r="B221" s="25" t="s">
        <v>30</v>
      </c>
      <c r="C221" s="34">
        <v>12333</v>
      </c>
      <c r="D221" s="36">
        <v>0</v>
      </c>
      <c r="E221" s="36">
        <v>0</v>
      </c>
      <c r="F221" s="35">
        <v>12308</v>
      </c>
      <c r="G221" s="34">
        <v>5539</v>
      </c>
      <c r="H221" s="31">
        <v>45.003249918752033</v>
      </c>
      <c r="I221" s="35">
        <v>842</v>
      </c>
      <c r="J221" s="36">
        <v>0</v>
      </c>
      <c r="K221" s="36">
        <v>11</v>
      </c>
      <c r="L221" s="42"/>
      <c r="M221" s="31">
        <v>8.919159977296684E-2</v>
      </c>
      <c r="N221" s="33">
        <v>14</v>
      </c>
      <c r="P221" s="154"/>
      <c r="Q221" s="154"/>
      <c r="R221" s="144" t="s">
        <v>234</v>
      </c>
      <c r="S221" s="160">
        <v>5</v>
      </c>
      <c r="T221" s="160">
        <v>0</v>
      </c>
      <c r="U221" s="160">
        <v>4</v>
      </c>
      <c r="V221" s="160">
        <v>0</v>
      </c>
      <c r="W221" s="160">
        <v>1</v>
      </c>
      <c r="X221" s="149" t="s">
        <v>270</v>
      </c>
      <c r="Y221" s="160">
        <v>0</v>
      </c>
    </row>
    <row r="222" spans="1:25" ht="13.5" customHeight="1">
      <c r="A222" s="2"/>
      <c r="B222" s="25" t="s">
        <v>31</v>
      </c>
      <c r="C222" s="34">
        <v>5192</v>
      </c>
      <c r="D222" s="36">
        <v>0</v>
      </c>
      <c r="E222" s="36">
        <v>0</v>
      </c>
      <c r="F222" s="35">
        <v>5181</v>
      </c>
      <c r="G222" s="34">
        <v>2603</v>
      </c>
      <c r="H222" s="31">
        <v>50.241266164833043</v>
      </c>
      <c r="I222" s="35">
        <v>348</v>
      </c>
      <c r="J222" s="36">
        <v>0</v>
      </c>
      <c r="K222" s="36">
        <v>4</v>
      </c>
      <c r="L222" s="42"/>
      <c r="M222" s="31">
        <v>7.7041602465331288E-2</v>
      </c>
      <c r="N222" s="33">
        <v>7</v>
      </c>
      <c r="P222" s="164"/>
      <c r="Q222" s="164"/>
      <c r="R222" s="165" t="s">
        <v>235</v>
      </c>
      <c r="S222" s="160">
        <v>157</v>
      </c>
      <c r="T222" s="160">
        <v>0</v>
      </c>
      <c r="U222" s="160">
        <v>154</v>
      </c>
      <c r="V222" s="160">
        <v>0</v>
      </c>
      <c r="W222" s="160">
        <v>0</v>
      </c>
      <c r="X222" s="149"/>
      <c r="Y222" s="160">
        <v>3</v>
      </c>
    </row>
    <row r="223" spans="1:25" ht="13.5" customHeight="1">
      <c r="A223" s="2"/>
      <c r="B223" s="25" t="s">
        <v>15</v>
      </c>
      <c r="C223" s="34">
        <v>2205</v>
      </c>
      <c r="D223" s="36">
        <v>0</v>
      </c>
      <c r="E223" s="36">
        <v>3</v>
      </c>
      <c r="F223" s="35">
        <v>2189</v>
      </c>
      <c r="G223" s="34">
        <v>1226</v>
      </c>
      <c r="H223" s="31">
        <v>56.007309273640935</v>
      </c>
      <c r="I223" s="35">
        <v>155</v>
      </c>
      <c r="J223" s="36">
        <v>3</v>
      </c>
      <c r="K223" s="35">
        <v>2</v>
      </c>
      <c r="L223" s="42"/>
      <c r="M223" s="31">
        <v>9.0702947845804988E-2</v>
      </c>
      <c r="N223" s="37">
        <v>8</v>
      </c>
      <c r="P223" s="164"/>
      <c r="Q223" s="164"/>
      <c r="R223" s="165" t="s">
        <v>236</v>
      </c>
      <c r="S223" s="160">
        <v>488</v>
      </c>
      <c r="T223" s="160">
        <v>0</v>
      </c>
      <c r="U223" s="160">
        <v>439</v>
      </c>
      <c r="V223" s="160">
        <v>0</v>
      </c>
      <c r="W223" s="160">
        <v>12</v>
      </c>
      <c r="X223" s="149" t="s">
        <v>271</v>
      </c>
      <c r="Y223" s="160">
        <v>37</v>
      </c>
    </row>
    <row r="224" spans="1:25" ht="13.5" customHeight="1">
      <c r="A224" s="2"/>
      <c r="B224" s="25" t="s">
        <v>18</v>
      </c>
      <c r="C224" s="34">
        <v>506</v>
      </c>
      <c r="D224" s="36">
        <v>0</v>
      </c>
      <c r="E224" s="36">
        <v>1</v>
      </c>
      <c r="F224" s="35">
        <v>502</v>
      </c>
      <c r="G224" s="34">
        <v>162</v>
      </c>
      <c r="H224" s="31">
        <v>32.270916334661351</v>
      </c>
      <c r="I224" s="35">
        <v>63</v>
      </c>
      <c r="J224" s="36">
        <v>0</v>
      </c>
      <c r="K224" s="38">
        <v>1</v>
      </c>
      <c r="L224" s="42"/>
      <c r="M224" s="31">
        <v>0.19762845849802371</v>
      </c>
      <c r="N224" s="37">
        <v>2</v>
      </c>
      <c r="P224" s="166"/>
      <c r="Q224" s="166"/>
      <c r="R224" s="157" t="s">
        <v>231</v>
      </c>
      <c r="S224" s="167">
        <v>396</v>
      </c>
      <c r="T224" s="167">
        <v>0</v>
      </c>
      <c r="U224" s="167">
        <v>315</v>
      </c>
      <c r="V224" s="167">
        <v>37</v>
      </c>
      <c r="W224" s="167">
        <v>0</v>
      </c>
      <c r="X224" s="150"/>
      <c r="Y224" s="167">
        <v>44</v>
      </c>
    </row>
    <row r="225" spans="1:25" ht="13.5" customHeight="1">
      <c r="A225" s="2"/>
      <c r="B225" s="26" t="s">
        <v>316</v>
      </c>
      <c r="C225" s="39">
        <v>265</v>
      </c>
      <c r="D225" s="36">
        <v>0</v>
      </c>
      <c r="E225" s="36">
        <v>0</v>
      </c>
      <c r="F225" s="36">
        <v>264</v>
      </c>
      <c r="G225" s="39">
        <v>235</v>
      </c>
      <c r="H225" s="31">
        <v>89.015151515151516</v>
      </c>
      <c r="I225" s="36">
        <v>6</v>
      </c>
      <c r="J225" s="36">
        <v>0</v>
      </c>
      <c r="K225" s="36">
        <v>0</v>
      </c>
      <c r="L225" s="42"/>
      <c r="M225" s="31">
        <v>0</v>
      </c>
      <c r="N225" s="37">
        <v>1</v>
      </c>
      <c r="P225" s="169" t="s">
        <v>303</v>
      </c>
      <c r="Q225" s="154"/>
      <c r="R225" s="154"/>
      <c r="S225" s="154"/>
      <c r="T225" s="154"/>
      <c r="U225" s="154"/>
      <c r="V225" s="154"/>
      <c r="W225" s="154"/>
      <c r="X225" s="154"/>
      <c r="Y225" s="154"/>
    </row>
    <row r="226" spans="1:25" ht="13.5" customHeight="1">
      <c r="A226" s="2"/>
      <c r="B226" s="26" t="s">
        <v>315</v>
      </c>
      <c r="C226" s="40">
        <v>568</v>
      </c>
      <c r="D226" s="36">
        <v>0</v>
      </c>
      <c r="E226" s="36">
        <v>0</v>
      </c>
      <c r="F226" s="41">
        <v>560</v>
      </c>
      <c r="G226" s="40">
        <v>266</v>
      </c>
      <c r="H226" s="31">
        <v>47.5</v>
      </c>
      <c r="I226" s="41">
        <v>57</v>
      </c>
      <c r="J226" s="36">
        <v>6</v>
      </c>
      <c r="K226" s="36">
        <v>1</v>
      </c>
      <c r="L226" s="42"/>
      <c r="M226" s="31">
        <v>0.17605633802816903</v>
      </c>
      <c r="N226" s="37">
        <v>1</v>
      </c>
      <c r="P226" s="170" t="s">
        <v>304</v>
      </c>
      <c r="Q226" s="154"/>
      <c r="R226" s="154"/>
      <c r="S226" s="154"/>
      <c r="T226" s="154"/>
      <c r="U226" s="154"/>
      <c r="V226" s="154"/>
      <c r="W226" s="154"/>
      <c r="X226" s="154"/>
      <c r="Y226" s="154"/>
    </row>
    <row r="227" spans="1:25" ht="13.5" customHeight="1">
      <c r="A227" s="2"/>
      <c r="B227" s="25" t="s">
        <v>56</v>
      </c>
      <c r="C227" s="34">
        <v>8799</v>
      </c>
      <c r="D227" s="36">
        <v>0</v>
      </c>
      <c r="E227" s="36">
        <v>0</v>
      </c>
      <c r="F227" s="35">
        <v>8694</v>
      </c>
      <c r="G227" s="34">
        <v>7602</v>
      </c>
      <c r="H227" s="31">
        <v>87.439613526570042</v>
      </c>
      <c r="I227" s="35">
        <v>253</v>
      </c>
      <c r="J227" s="35">
        <v>62</v>
      </c>
      <c r="K227" s="35">
        <v>14</v>
      </c>
      <c r="L227" s="42"/>
      <c r="M227" s="31">
        <v>0.15910898965791567</v>
      </c>
      <c r="N227" s="33">
        <v>29</v>
      </c>
      <c r="P227" s="170" t="s">
        <v>305</v>
      </c>
      <c r="Q227" s="154"/>
      <c r="R227" s="154"/>
      <c r="S227" s="154"/>
      <c r="T227" s="154"/>
      <c r="U227" s="154"/>
      <c r="V227" s="154"/>
      <c r="W227" s="154"/>
      <c r="X227" s="154"/>
      <c r="Y227" s="154"/>
    </row>
    <row r="228" spans="1:25" ht="13.5" customHeight="1">
      <c r="A228" s="2"/>
      <c r="B228" s="25" t="s">
        <v>19</v>
      </c>
      <c r="C228" s="34">
        <v>6000</v>
      </c>
      <c r="D228" s="36">
        <v>0</v>
      </c>
      <c r="E228" s="36">
        <v>0</v>
      </c>
      <c r="F228" s="34">
        <v>5932</v>
      </c>
      <c r="G228" s="34">
        <v>4132</v>
      </c>
      <c r="H228" s="31">
        <v>69.656102494942687</v>
      </c>
      <c r="I228" s="34">
        <v>318</v>
      </c>
      <c r="J228" s="34">
        <v>38</v>
      </c>
      <c r="K228" s="34">
        <v>15</v>
      </c>
      <c r="L228" s="42"/>
      <c r="M228" s="31">
        <v>0.25</v>
      </c>
      <c r="N228" s="43">
        <v>15</v>
      </c>
      <c r="P228" s="170" t="s">
        <v>306</v>
      </c>
      <c r="Q228" s="154"/>
      <c r="R228" s="154"/>
      <c r="S228" s="154"/>
      <c r="T228" s="154"/>
      <c r="U228" s="154"/>
      <c r="V228" s="154"/>
      <c r="W228" s="154"/>
      <c r="X228" s="154"/>
      <c r="Y228" s="154"/>
    </row>
    <row r="229" spans="1:25" ht="13.5" customHeight="1">
      <c r="A229" s="2"/>
      <c r="B229" s="25"/>
      <c r="C229" s="34"/>
      <c r="D229" s="36"/>
      <c r="E229" s="36"/>
      <c r="F229" s="35"/>
      <c r="G229" s="34"/>
      <c r="H229" s="31"/>
      <c r="I229" s="35"/>
      <c r="J229" s="35"/>
      <c r="K229" s="35"/>
      <c r="L229" s="42"/>
      <c r="M229" s="31"/>
      <c r="N229" s="33"/>
      <c r="P229" s="170" t="s">
        <v>307</v>
      </c>
      <c r="Q229" s="154"/>
      <c r="R229" s="154"/>
      <c r="S229" s="154"/>
      <c r="T229" s="154"/>
      <c r="U229" s="154"/>
      <c r="V229" s="154"/>
      <c r="W229" s="154"/>
      <c r="X229" s="154"/>
      <c r="Y229" s="154"/>
    </row>
    <row r="230" spans="1:25" ht="13.5" customHeight="1">
      <c r="A230" s="229" t="s">
        <v>9</v>
      </c>
      <c r="B230" s="222"/>
      <c r="C230" s="34">
        <v>32869</v>
      </c>
      <c r="D230" s="36">
        <v>0</v>
      </c>
      <c r="E230" s="36">
        <v>6</v>
      </c>
      <c r="F230" s="35">
        <v>32129</v>
      </c>
      <c r="G230" s="34">
        <v>21908</v>
      </c>
      <c r="H230" s="31">
        <v>68.187618662267738</v>
      </c>
      <c r="I230" s="35">
        <v>1156</v>
      </c>
      <c r="J230" s="35">
        <v>643</v>
      </c>
      <c r="K230" s="35">
        <v>23</v>
      </c>
      <c r="L230" s="42"/>
      <c r="M230" s="31">
        <v>6.9974748243025339E-2</v>
      </c>
      <c r="N230" s="33">
        <v>68</v>
      </c>
      <c r="P230" s="170" t="s">
        <v>308</v>
      </c>
      <c r="Q230" s="154"/>
      <c r="R230" s="154"/>
      <c r="S230" s="154"/>
      <c r="T230" s="154"/>
      <c r="U230" s="154"/>
      <c r="V230" s="154"/>
      <c r="W230" s="154"/>
      <c r="X230" s="154"/>
      <c r="Y230" s="154"/>
    </row>
    <row r="231" spans="1:25" ht="13.5" customHeight="1">
      <c r="A231" s="2"/>
      <c r="B231" s="25" t="s">
        <v>20</v>
      </c>
      <c r="C231" s="34">
        <v>127</v>
      </c>
      <c r="D231" s="36">
        <v>0</v>
      </c>
      <c r="E231" s="36">
        <v>0</v>
      </c>
      <c r="F231" s="35">
        <v>118</v>
      </c>
      <c r="G231" s="34">
        <v>118</v>
      </c>
      <c r="H231" s="31">
        <v>100</v>
      </c>
      <c r="I231" s="35">
        <v>1</v>
      </c>
      <c r="J231" s="36">
        <v>8</v>
      </c>
      <c r="K231" s="38">
        <v>0</v>
      </c>
      <c r="L231" s="42"/>
      <c r="M231" s="31">
        <v>0</v>
      </c>
      <c r="N231" s="37">
        <v>1</v>
      </c>
    </row>
    <row r="232" spans="1:25" ht="13.5" customHeight="1">
      <c r="A232" s="2"/>
      <c r="B232" s="25" t="s">
        <v>21</v>
      </c>
      <c r="C232" s="34">
        <v>413</v>
      </c>
      <c r="D232" s="36">
        <v>0</v>
      </c>
      <c r="E232" s="36">
        <v>0</v>
      </c>
      <c r="F232" s="35">
        <v>393</v>
      </c>
      <c r="G232" s="34">
        <v>137</v>
      </c>
      <c r="H232" s="31">
        <v>34.860050890585242</v>
      </c>
      <c r="I232" s="35">
        <v>15</v>
      </c>
      <c r="J232" s="36">
        <v>13</v>
      </c>
      <c r="K232" s="38">
        <v>3</v>
      </c>
      <c r="L232" s="42"/>
      <c r="M232" s="31">
        <v>0.72639225181598066</v>
      </c>
      <c r="N232" s="37">
        <v>4</v>
      </c>
    </row>
    <row r="233" spans="1:25" ht="13.5" customHeight="1">
      <c r="A233" s="2"/>
      <c r="B233" s="26" t="s">
        <v>317</v>
      </c>
      <c r="C233" s="40">
        <v>10648</v>
      </c>
      <c r="D233" s="36">
        <v>0</v>
      </c>
      <c r="E233" s="36">
        <v>0</v>
      </c>
      <c r="F233" s="41">
        <v>10640</v>
      </c>
      <c r="G233" s="40">
        <v>4633</v>
      </c>
      <c r="H233" s="31">
        <v>43.54323308270677</v>
      </c>
      <c r="I233" s="41">
        <v>499</v>
      </c>
      <c r="J233" s="41">
        <v>0</v>
      </c>
      <c r="K233" s="41">
        <v>2</v>
      </c>
      <c r="L233" s="42"/>
      <c r="M233" s="31">
        <v>1.8782870022539446E-2</v>
      </c>
      <c r="N233" s="44">
        <v>6</v>
      </c>
    </row>
    <row r="234" spans="1:25" ht="13.5" customHeight="1">
      <c r="A234" s="2"/>
      <c r="B234" s="25" t="s">
        <v>22</v>
      </c>
      <c r="C234" s="34">
        <v>471</v>
      </c>
      <c r="D234" s="36">
        <v>0</v>
      </c>
      <c r="E234" s="36">
        <v>0</v>
      </c>
      <c r="F234" s="35">
        <v>471</v>
      </c>
      <c r="G234" s="34">
        <v>372</v>
      </c>
      <c r="H234" s="31">
        <v>78.98089171974523</v>
      </c>
      <c r="I234" s="35">
        <v>12</v>
      </c>
      <c r="J234" s="36">
        <v>0</v>
      </c>
      <c r="K234" s="36">
        <v>0</v>
      </c>
      <c r="L234" s="42"/>
      <c r="M234" s="31">
        <v>0</v>
      </c>
      <c r="N234" s="37">
        <v>0</v>
      </c>
    </row>
    <row r="235" spans="1:25" ht="13.5" customHeight="1">
      <c r="A235" s="2"/>
      <c r="B235" s="25" t="s">
        <v>13</v>
      </c>
      <c r="C235" s="34">
        <v>97</v>
      </c>
      <c r="D235" s="36">
        <v>0</v>
      </c>
      <c r="E235" s="36">
        <v>6</v>
      </c>
      <c r="F235" s="35">
        <v>90</v>
      </c>
      <c r="G235" s="36">
        <v>13</v>
      </c>
      <c r="H235" s="31">
        <v>14.444444444444443</v>
      </c>
      <c r="I235" s="36">
        <v>0</v>
      </c>
      <c r="J235" s="36">
        <v>0</v>
      </c>
      <c r="K235" s="36">
        <v>0</v>
      </c>
      <c r="L235" s="42"/>
      <c r="M235" s="31">
        <v>0</v>
      </c>
      <c r="N235" s="37">
        <v>1</v>
      </c>
    </row>
    <row r="236" spans="1:25" ht="13.5" customHeight="1">
      <c r="A236" s="2"/>
      <c r="B236" s="25" t="s">
        <v>23</v>
      </c>
      <c r="C236" s="34">
        <v>12</v>
      </c>
      <c r="D236" s="39">
        <v>0</v>
      </c>
      <c r="E236" s="36">
        <v>0</v>
      </c>
      <c r="F236" s="35">
        <v>12</v>
      </c>
      <c r="G236" s="34">
        <v>12</v>
      </c>
      <c r="H236" s="31">
        <v>100</v>
      </c>
      <c r="I236" s="36">
        <v>0</v>
      </c>
      <c r="J236" s="36">
        <v>0</v>
      </c>
      <c r="K236" s="36">
        <v>0</v>
      </c>
      <c r="L236" s="42"/>
      <c r="M236" s="31">
        <v>0</v>
      </c>
      <c r="N236" s="37">
        <v>0</v>
      </c>
    </row>
    <row r="237" spans="1:25" ht="13.5" customHeight="1">
      <c r="A237" s="2"/>
      <c r="B237" s="25" t="s">
        <v>24</v>
      </c>
      <c r="C237" s="34">
        <v>7150</v>
      </c>
      <c r="D237" s="39">
        <v>0</v>
      </c>
      <c r="E237" s="36">
        <v>0</v>
      </c>
      <c r="F237" s="35">
        <v>7133</v>
      </c>
      <c r="G237" s="34">
        <v>6787</v>
      </c>
      <c r="H237" s="31">
        <v>95.149306042338424</v>
      </c>
      <c r="I237" s="35">
        <v>6</v>
      </c>
      <c r="J237" s="35">
        <v>16</v>
      </c>
      <c r="K237" s="36">
        <v>0</v>
      </c>
      <c r="L237" s="42"/>
      <c r="M237" s="31">
        <v>0</v>
      </c>
      <c r="N237" s="37">
        <v>1</v>
      </c>
    </row>
    <row r="238" spans="1:25" ht="13.5" customHeight="1">
      <c r="A238" s="2"/>
      <c r="B238" s="25" t="s">
        <v>25</v>
      </c>
      <c r="C238" s="34">
        <v>7920</v>
      </c>
      <c r="D238" s="39">
        <v>0</v>
      </c>
      <c r="E238" s="36">
        <v>0</v>
      </c>
      <c r="F238" s="35">
        <v>7738</v>
      </c>
      <c r="G238" s="34">
        <v>5708</v>
      </c>
      <c r="H238" s="31">
        <v>73.765830964073416</v>
      </c>
      <c r="I238" s="35">
        <v>398</v>
      </c>
      <c r="J238" s="34">
        <v>150</v>
      </c>
      <c r="K238" s="36">
        <v>0</v>
      </c>
      <c r="L238" s="42"/>
      <c r="M238" s="31">
        <v>0</v>
      </c>
      <c r="N238" s="33">
        <v>32</v>
      </c>
    </row>
    <row r="239" spans="1:25" ht="13.5" customHeight="1">
      <c r="A239" s="2"/>
      <c r="B239" s="25" t="s">
        <v>14</v>
      </c>
      <c r="C239" s="34">
        <v>6031</v>
      </c>
      <c r="D239" s="39">
        <v>0</v>
      </c>
      <c r="E239" s="36">
        <v>0</v>
      </c>
      <c r="F239" s="34">
        <v>5534</v>
      </c>
      <c r="G239" s="34">
        <v>4128</v>
      </c>
      <c r="H239" s="31">
        <v>74.59342247921937</v>
      </c>
      <c r="I239" s="35">
        <v>225</v>
      </c>
      <c r="J239" s="35">
        <v>456</v>
      </c>
      <c r="K239" s="35">
        <v>18</v>
      </c>
      <c r="L239" s="42"/>
      <c r="M239" s="31">
        <v>0.29845796716962364</v>
      </c>
      <c r="N239" s="33">
        <v>23</v>
      </c>
    </row>
    <row r="240" spans="1:25" ht="13.5" customHeight="1">
      <c r="A240" s="27" t="s">
        <v>10</v>
      </c>
      <c r="B240" s="28"/>
      <c r="C240" s="51">
        <v>367</v>
      </c>
      <c r="D240" s="56">
        <v>0</v>
      </c>
      <c r="E240" s="57">
        <v>0</v>
      </c>
      <c r="F240" s="51">
        <v>312</v>
      </c>
      <c r="G240" s="51">
        <v>237</v>
      </c>
      <c r="H240" s="58">
        <v>75.961538461538453</v>
      </c>
      <c r="I240" s="51">
        <v>11</v>
      </c>
      <c r="J240" s="51">
        <v>54</v>
      </c>
      <c r="K240" s="52">
        <v>1</v>
      </c>
      <c r="L240" s="50"/>
      <c r="M240" s="53">
        <v>0.27247956403269752</v>
      </c>
      <c r="N240" s="59" t="s">
        <v>51</v>
      </c>
    </row>
    <row r="241" spans="1:16" ht="13.5" customHeight="1">
      <c r="A241" s="46" t="s">
        <v>112</v>
      </c>
      <c r="B241" s="4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6" ht="13.5" customHeight="1">
      <c r="A242" s="1" t="s">
        <v>113</v>
      </c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6" ht="13.5" customHeight="1">
      <c r="A243" s="47" t="s">
        <v>114</v>
      </c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6" ht="13.5" customHeight="1">
      <c r="A244" s="46" t="s">
        <v>115</v>
      </c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2"/>
    </row>
    <row r="245" spans="1:16" ht="13.5" customHeight="1">
      <c r="A245" s="46" t="s">
        <v>53</v>
      </c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2"/>
      <c r="P245" s="123"/>
    </row>
    <row r="246" spans="1:16" ht="13.5" customHeight="1">
      <c r="A246" s="130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P246" s="49"/>
    </row>
    <row r="247" spans="1:16" ht="13.5" customHeight="1">
      <c r="C247" s="48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P247" s="2"/>
    </row>
    <row r="248" spans="1:1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51" spans="1:16" ht="13.5" customHeight="1">
      <c r="O251" s="123"/>
    </row>
    <row r="252" spans="1:16" ht="13.5" customHeight="1">
      <c r="O252" s="49"/>
    </row>
    <row r="253" spans="1:16" ht="13.5" customHeight="1">
      <c r="O253" s="2"/>
    </row>
  </sheetData>
  <mergeCells count="119">
    <mergeCell ref="A189:B189"/>
    <mergeCell ref="A205:N205"/>
    <mergeCell ref="A230:B230"/>
    <mergeCell ref="X207:Y207"/>
    <mergeCell ref="P208:R209"/>
    <mergeCell ref="S208:S209"/>
    <mergeCell ref="T208:V208"/>
    <mergeCell ref="W208:X209"/>
    <mergeCell ref="Y208:Y209"/>
    <mergeCell ref="A210:B210"/>
    <mergeCell ref="E210:E213"/>
    <mergeCell ref="Q212:R212"/>
    <mergeCell ref="S85:S86"/>
    <mergeCell ref="T85:V85"/>
    <mergeCell ref="Q138:R138"/>
    <mergeCell ref="A164:N164"/>
    <mergeCell ref="D167:J167"/>
    <mergeCell ref="A132:B132"/>
    <mergeCell ref="A175:B175"/>
    <mergeCell ref="Q220:R220"/>
    <mergeCell ref="A214:B214"/>
    <mergeCell ref="A216:B216"/>
    <mergeCell ref="N126:N130"/>
    <mergeCell ref="D127:D131"/>
    <mergeCell ref="E127:I127"/>
    <mergeCell ref="L127:M127"/>
    <mergeCell ref="A128:B128"/>
    <mergeCell ref="Q130:R130"/>
    <mergeCell ref="E128:E131"/>
    <mergeCell ref="A148:B148"/>
    <mergeCell ref="D208:J208"/>
    <mergeCell ref="N208:N212"/>
    <mergeCell ref="D209:D213"/>
    <mergeCell ref="E209:I209"/>
    <mergeCell ref="L209:M209"/>
    <mergeCell ref="P210:R210"/>
    <mergeCell ref="D85:J85"/>
    <mergeCell ref="Q97:R97"/>
    <mergeCell ref="S126:S127"/>
    <mergeCell ref="T126:V126"/>
    <mergeCell ref="W126:X127"/>
    <mergeCell ref="Y126:Y127"/>
    <mergeCell ref="P128:R128"/>
    <mergeCell ref="X2:Y2"/>
    <mergeCell ref="P3:R4"/>
    <mergeCell ref="S3:S4"/>
    <mergeCell ref="T3:V3"/>
    <mergeCell ref="W3:X4"/>
    <mergeCell ref="Y3:Y4"/>
    <mergeCell ref="Y85:Y86"/>
    <mergeCell ref="P5:R5"/>
    <mergeCell ref="Q7:R7"/>
    <mergeCell ref="X43:Y43"/>
    <mergeCell ref="P44:R45"/>
    <mergeCell ref="S44:S45"/>
    <mergeCell ref="T44:V44"/>
    <mergeCell ref="W44:X45"/>
    <mergeCell ref="Y44:Y45"/>
    <mergeCell ref="P46:R46"/>
    <mergeCell ref="X84:Y84"/>
    <mergeCell ref="A87:B87"/>
    <mergeCell ref="A91:B91"/>
    <mergeCell ref="W85:X86"/>
    <mergeCell ref="Q15:R15"/>
    <mergeCell ref="A41:N41"/>
    <mergeCell ref="P169:R169"/>
    <mergeCell ref="Q48:R48"/>
    <mergeCell ref="Q56:R56"/>
    <mergeCell ref="A82:N82"/>
    <mergeCell ref="N44:N48"/>
    <mergeCell ref="D45:D49"/>
    <mergeCell ref="E45:I45"/>
    <mergeCell ref="A169:B169"/>
    <mergeCell ref="D44:J44"/>
    <mergeCell ref="L45:M45"/>
    <mergeCell ref="E46:E49"/>
    <mergeCell ref="E86:I86"/>
    <mergeCell ref="L86:M86"/>
    <mergeCell ref="E87:E90"/>
    <mergeCell ref="P87:R87"/>
    <mergeCell ref="N85:N89"/>
    <mergeCell ref="D86:D90"/>
    <mergeCell ref="Q89:R89"/>
    <mergeCell ref="X125:Y125"/>
    <mergeCell ref="X166:Y166"/>
    <mergeCell ref="P167:R168"/>
    <mergeCell ref="S167:S168"/>
    <mergeCell ref="T167:V167"/>
    <mergeCell ref="W167:X168"/>
    <mergeCell ref="Y167:Y168"/>
    <mergeCell ref="A173:B173"/>
    <mergeCell ref="D168:D172"/>
    <mergeCell ref="L168:M168"/>
    <mergeCell ref="E169:E172"/>
    <mergeCell ref="N167:N171"/>
    <mergeCell ref="Q179:R179"/>
    <mergeCell ref="E168:I168"/>
    <mergeCell ref="Q171:R171"/>
    <mergeCell ref="A5:B5"/>
    <mergeCell ref="A25:B25"/>
    <mergeCell ref="A9:B9"/>
    <mergeCell ref="A11:B11"/>
    <mergeCell ref="N3:N7"/>
    <mergeCell ref="D4:D8"/>
    <mergeCell ref="L4:M4"/>
    <mergeCell ref="E5:E8"/>
    <mergeCell ref="D3:J3"/>
    <mergeCell ref="E4:I4"/>
    <mergeCell ref="P85:R86"/>
    <mergeCell ref="P126:R127"/>
    <mergeCell ref="A123:N123"/>
    <mergeCell ref="D126:J126"/>
    <mergeCell ref="A46:B46"/>
    <mergeCell ref="A50:B50"/>
    <mergeCell ref="A52:B52"/>
    <mergeCell ref="A66:B66"/>
    <mergeCell ref="A134:B134"/>
    <mergeCell ref="A107:B107"/>
    <mergeCell ref="A93:B93"/>
  </mergeCells>
  <phoneticPr fontId="2"/>
  <printOptions gridLinesSet="0"/>
  <pageMargins left="0.78740157480314965" right="0.59055118110236227" top="0.94488188976377963" bottom="0.94488188976377963" header="0.51181102362204722" footer="0.51181102362204722"/>
  <pageSetup paperSize="9" scale="73" pageOrder="overThenDown" orientation="portrait" horizontalDpi="4294967292" verticalDpi="4294967292" r:id="rId1"/>
  <headerFooter alignWithMargins="0">
    <oddHeader>&amp;R&amp;"ＭＳ 明朝,標準"&amp;10&amp;A</oddHeader>
  </headerFooter>
  <rowBreaks count="5" manualBreakCount="5">
    <brk id="41" max="16383" man="1"/>
    <brk id="82" max="16383" man="1"/>
    <brk id="123" max="16383" man="1"/>
    <brk id="164" max="16383" man="1"/>
    <brk id="205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2-3-2-1表(H25)</vt:lpstr>
      <vt:lpstr>2-3-2-1表(H24)</vt:lpstr>
      <vt:lpstr>2-3-2-1表(H23)</vt:lpstr>
      <vt:lpstr>2-3-2-1表(H22)</vt:lpstr>
      <vt:lpstr>2-3-2-1表(H21)</vt:lpstr>
      <vt:lpstr>2-3-2-1表(H20)</vt:lpstr>
      <vt:lpstr>2-3-2-1表(H17～19)</vt:lpstr>
      <vt:lpstr>2-3-2-1表(H11～16)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2014-10-14T11:36:51Z</cp:lastPrinted>
  <dcterms:created xsi:type="dcterms:W3CDTF">1996-05-01T02:19:42Z</dcterms:created>
  <dcterms:modified xsi:type="dcterms:W3CDTF">2014-10-22T00:47:46Z</dcterms:modified>
</cp:coreProperties>
</file>