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30" yWindow="825" windowWidth="5145" windowHeight="3990" tabRatio="944"/>
  </bookViews>
  <sheets>
    <sheet name="1-1-2-5図" sheetId="10" r:id="rId1"/>
  </sheets>
  <definedNames>
    <definedName name="_A1000000">#REF!</definedName>
    <definedName name="_A65538">#REF!</definedName>
    <definedName name="_A90000">#REF!</definedName>
    <definedName name="_A960000">#REF!</definedName>
    <definedName name="A1232000">#REF!</definedName>
    <definedName name="A1233000">#REF!</definedName>
    <definedName name="_xlnm.Print_Area" localSheetId="0">'1-1-2-5図'!$B$2:$CS$78</definedName>
  </definedNames>
  <calcPr calcId="145621"/>
</workbook>
</file>

<file path=xl/calcChain.xml><?xml version="1.0" encoding="utf-8"?>
<calcChain xmlns="http://schemas.openxmlformats.org/spreadsheetml/2006/main">
  <c r="CO34" i="10"/>
  <c r="CM34"/>
  <c r="CJ72" l="1"/>
  <c r="CB72"/>
  <c r="BT72"/>
  <c r="BL72"/>
  <c r="BD72"/>
  <c r="AV72"/>
  <c r="AN72"/>
  <c r="X72"/>
  <c r="P72"/>
  <c r="H72"/>
  <c r="CR37"/>
  <c r="CJ37"/>
  <c r="CB37"/>
  <c r="BT37"/>
  <c r="BL37"/>
  <c r="BD37"/>
  <c r="AV37"/>
  <c r="AN37"/>
  <c r="AF37"/>
  <c r="X37"/>
  <c r="P37"/>
  <c r="H37"/>
  <c r="CR36" l="1"/>
  <c r="CJ71"/>
  <c r="CJ36"/>
  <c r="CB71"/>
  <c r="CB36"/>
  <c r="BT71"/>
  <c r="BT36"/>
  <c r="BL71"/>
  <c r="BL36"/>
  <c r="BD71"/>
  <c r="BD36"/>
  <c r="AV71"/>
  <c r="AV36"/>
  <c r="AN71"/>
  <c r="AN36"/>
  <c r="AF36"/>
  <c r="X73"/>
  <c r="X71"/>
  <c r="X36"/>
  <c r="P71"/>
  <c r="P36"/>
  <c r="H71"/>
  <c r="H36"/>
  <c r="CR38"/>
  <c r="CR35"/>
  <c r="CR34"/>
  <c r="CP34"/>
  <c r="CR33"/>
  <c r="CR32"/>
  <c r="CR31"/>
  <c r="CR30"/>
  <c r="CR29"/>
  <c r="CR28"/>
  <c r="CR27"/>
  <c r="CR26"/>
  <c r="CR25"/>
  <c r="CR24"/>
  <c r="CR23"/>
  <c r="CR22"/>
  <c r="CR21"/>
  <c r="CR20"/>
  <c r="CR19"/>
  <c r="CR18"/>
  <c r="CR17"/>
  <c r="CR16"/>
  <c r="CR15"/>
  <c r="CR14"/>
  <c r="CR13"/>
  <c r="CR12"/>
  <c r="CR11"/>
  <c r="CR10"/>
  <c r="CR9"/>
  <c r="CR8"/>
  <c r="CR7"/>
  <c r="CJ73"/>
  <c r="CJ70"/>
  <c r="CJ69"/>
  <c r="CJ68"/>
  <c r="CF67"/>
  <c r="CE67"/>
  <c r="CJ67"/>
  <c r="CI67"/>
  <c r="CH67"/>
  <c r="CG67"/>
  <c r="CF66"/>
  <c r="CE66"/>
  <c r="CJ66"/>
  <c r="CG66"/>
  <c r="CJ65"/>
  <c r="CH65"/>
  <c r="CJ64"/>
  <c r="CH64"/>
  <c r="CJ63"/>
  <c r="CJ62"/>
  <c r="CJ61"/>
  <c r="CJ60"/>
  <c r="CJ59"/>
  <c r="CJ58"/>
  <c r="CJ57"/>
  <c r="CJ56"/>
  <c r="CJ55"/>
  <c r="CJ54"/>
  <c r="CJ53"/>
  <c r="CJ52"/>
  <c r="CJ51"/>
  <c r="CJ50"/>
  <c r="CJ49"/>
  <c r="CJ48"/>
  <c r="CJ47"/>
  <c r="CJ46"/>
  <c r="CJ45"/>
  <c r="CJ44"/>
  <c r="CJ43"/>
  <c r="CJ42"/>
  <c r="CJ38"/>
  <c r="CJ35"/>
  <c r="CJ34"/>
  <c r="CJ33"/>
  <c r="CJ32"/>
  <c r="CJ31"/>
  <c r="CJ30"/>
  <c r="CJ29"/>
  <c r="CJ28"/>
  <c r="CJ27"/>
  <c r="CJ26"/>
  <c r="CJ25"/>
  <c r="CJ24"/>
  <c r="CJ23"/>
  <c r="CJ22"/>
  <c r="CJ21"/>
  <c r="CJ20"/>
  <c r="CJ19"/>
  <c r="CJ18"/>
  <c r="CJ17"/>
  <c r="CJ16"/>
  <c r="CJ15"/>
  <c r="CJ14"/>
  <c r="CJ12"/>
  <c r="CJ11"/>
  <c r="CJ10"/>
  <c r="CJ9"/>
  <c r="CJ8"/>
  <c r="CJ7"/>
  <c r="CB73"/>
  <c r="CB70"/>
  <c r="CB69"/>
  <c r="CB68"/>
  <c r="CB67"/>
  <c r="CB38"/>
  <c r="CB35"/>
  <c r="CB34"/>
  <c r="CB33"/>
  <c r="CB32"/>
  <c r="BX31"/>
  <c r="BW31"/>
  <c r="CB31"/>
  <c r="CA31"/>
  <c r="BY31"/>
  <c r="BX30"/>
  <c r="BW30"/>
  <c r="CB30"/>
  <c r="CA30"/>
  <c r="BY30"/>
  <c r="CB29"/>
  <c r="CB28"/>
  <c r="CB27"/>
  <c r="BZ27"/>
  <c r="CB26"/>
  <c r="CB25"/>
  <c r="CB24"/>
  <c r="CB23"/>
  <c r="CB22"/>
  <c r="CB21"/>
  <c r="CB20"/>
  <c r="CB19"/>
  <c r="CB18"/>
  <c r="CB17"/>
  <c r="CB16"/>
  <c r="CB15"/>
  <c r="CB14"/>
  <c r="CB13"/>
  <c r="CB12"/>
  <c r="CB11"/>
  <c r="CB10"/>
  <c r="CB9"/>
  <c r="CB8"/>
  <c r="CB7"/>
  <c r="BT73"/>
  <c r="BT70"/>
  <c r="BT69"/>
  <c r="BT68"/>
  <c r="BT67"/>
  <c r="BT66"/>
  <c r="BT65"/>
  <c r="BT64"/>
  <c r="BT63"/>
  <c r="BT62"/>
  <c r="BT61"/>
  <c r="BT60"/>
  <c r="BT59"/>
  <c r="BT58"/>
  <c r="BT57"/>
  <c r="BT56"/>
  <c r="BT55"/>
  <c r="BT54"/>
  <c r="BT53"/>
  <c r="BT52"/>
  <c r="BT51"/>
  <c r="BT50"/>
  <c r="BT49"/>
  <c r="BT48"/>
  <c r="BT47"/>
  <c r="BT46"/>
  <c r="BT45"/>
  <c r="BT44"/>
  <c r="BT43"/>
  <c r="BT42"/>
  <c r="BT38"/>
  <c r="BT35"/>
  <c r="BT34"/>
  <c r="BT33"/>
  <c r="BT32"/>
  <c r="BT31"/>
  <c r="BT30"/>
  <c r="BT29"/>
  <c r="BT28"/>
  <c r="BT27"/>
  <c r="BT26"/>
  <c r="BT25"/>
  <c r="BT24"/>
  <c r="BT23"/>
  <c r="BT22"/>
  <c r="BT21"/>
  <c r="BT20"/>
  <c r="BT19"/>
  <c r="BT18"/>
  <c r="BT17"/>
  <c r="BT16"/>
  <c r="BT15"/>
  <c r="BT14"/>
  <c r="BT13"/>
  <c r="BT12"/>
  <c r="BT11"/>
  <c r="BT10"/>
  <c r="BT9"/>
  <c r="BT8"/>
  <c r="BT7"/>
  <c r="BL73"/>
  <c r="BL70"/>
  <c r="BL69"/>
  <c r="BL68"/>
  <c r="BL67"/>
  <c r="BL66"/>
  <c r="BL65"/>
  <c r="BL64"/>
  <c r="BL63"/>
  <c r="BL62"/>
  <c r="BL61"/>
  <c r="BL60"/>
  <c r="BL59"/>
  <c r="BL58"/>
  <c r="BL57"/>
  <c r="BL56"/>
  <c r="BL55"/>
  <c r="BL54"/>
  <c r="BL53"/>
  <c r="BL52"/>
  <c r="BL51"/>
  <c r="BL50"/>
  <c r="BL49"/>
  <c r="BL48"/>
  <c r="BL47"/>
  <c r="BL46"/>
  <c r="BL45"/>
  <c r="BL44"/>
  <c r="BL43"/>
  <c r="BL42"/>
  <c r="BL38"/>
  <c r="BL35"/>
  <c r="BL34"/>
  <c r="BL33"/>
  <c r="BL32"/>
  <c r="BL31"/>
  <c r="BL30"/>
  <c r="BL29"/>
  <c r="BL28"/>
  <c r="BL27"/>
  <c r="BL26"/>
  <c r="BL25"/>
  <c r="BL24"/>
  <c r="BL23"/>
  <c r="BL22"/>
  <c r="BL21"/>
  <c r="BL20"/>
  <c r="BL19"/>
  <c r="BL18"/>
  <c r="BL17"/>
  <c r="BL16"/>
  <c r="BL15"/>
  <c r="BL14"/>
  <c r="BL13"/>
  <c r="BL12"/>
  <c r="BL11"/>
  <c r="BL10"/>
  <c r="BL9"/>
  <c r="BL8"/>
  <c r="BL7"/>
  <c r="BD73"/>
  <c r="BD70"/>
  <c r="BD69"/>
  <c r="BD68"/>
  <c r="BD67"/>
  <c r="BD66"/>
  <c r="BD65"/>
  <c r="BD64"/>
  <c r="BD63"/>
  <c r="BD62"/>
  <c r="BD61"/>
  <c r="BD60"/>
  <c r="BD59"/>
  <c r="BD58"/>
  <c r="BD57"/>
  <c r="BD56"/>
  <c r="BD55"/>
  <c r="BD54"/>
  <c r="BD53"/>
  <c r="BD52"/>
  <c r="BD51"/>
  <c r="BD50"/>
  <c r="BD49"/>
  <c r="BD48"/>
  <c r="BD47"/>
  <c r="BD46"/>
  <c r="BD45"/>
  <c r="BD44"/>
  <c r="BD43"/>
  <c r="BD42"/>
  <c r="BD38"/>
  <c r="BD35"/>
  <c r="BD34"/>
  <c r="BD33"/>
  <c r="BD32"/>
  <c r="BD31"/>
  <c r="BD30"/>
  <c r="BD29"/>
  <c r="BD28"/>
  <c r="BD27"/>
  <c r="BD26"/>
  <c r="BD25"/>
  <c r="BD24"/>
  <c r="BD23"/>
  <c r="BD22"/>
  <c r="BD21"/>
  <c r="BD20"/>
  <c r="BD19"/>
  <c r="BD18"/>
  <c r="BD17"/>
  <c r="BD16"/>
  <c r="BD15"/>
  <c r="BD14"/>
  <c r="BD13"/>
  <c r="BD12"/>
  <c r="BD11"/>
  <c r="BD10"/>
  <c r="BD9"/>
  <c r="BD8"/>
  <c r="BD7"/>
  <c r="AV73"/>
  <c r="AV70"/>
  <c r="AV69"/>
  <c r="AV68"/>
  <c r="AV67"/>
  <c r="AV66"/>
  <c r="AV65"/>
  <c r="AV64"/>
  <c r="AV63"/>
  <c r="AV62"/>
  <c r="AV61"/>
  <c r="AV60"/>
  <c r="AV59"/>
  <c r="AV58"/>
  <c r="AV57"/>
  <c r="AV56"/>
  <c r="AV55"/>
  <c r="AV54"/>
  <c r="AV53"/>
  <c r="AV52"/>
  <c r="AV51"/>
  <c r="AV50"/>
  <c r="AV49"/>
  <c r="AV48"/>
  <c r="AV47"/>
  <c r="AV46"/>
  <c r="AV45"/>
  <c r="AV44"/>
  <c r="AV43"/>
  <c r="AV42"/>
  <c r="AV38"/>
  <c r="AV35"/>
  <c r="AV34"/>
  <c r="AV33"/>
  <c r="AV32"/>
  <c r="AV31"/>
  <c r="AV30"/>
  <c r="AV29"/>
  <c r="AV28"/>
  <c r="AV27"/>
  <c r="AV26"/>
  <c r="AV25"/>
  <c r="AV24"/>
  <c r="AV23"/>
  <c r="AV22"/>
  <c r="AV21"/>
  <c r="AV20"/>
  <c r="AV19"/>
  <c r="AV18"/>
  <c r="AV17"/>
  <c r="AV16"/>
  <c r="AV15"/>
  <c r="AV14"/>
  <c r="AV13"/>
  <c r="AV12"/>
  <c r="AV11"/>
  <c r="AV10"/>
  <c r="AV9"/>
  <c r="AV8"/>
  <c r="AV7"/>
  <c r="AN73"/>
  <c r="AN70"/>
  <c r="AN69"/>
  <c r="AN68"/>
  <c r="AN67"/>
  <c r="AN66"/>
  <c r="AN65"/>
  <c r="AN64"/>
  <c r="AN63"/>
  <c r="AN62"/>
  <c r="AN61"/>
  <c r="AN60"/>
  <c r="AN59"/>
  <c r="AN58"/>
  <c r="AN57"/>
  <c r="AN56"/>
  <c r="AN55"/>
  <c r="AN54"/>
  <c r="AN53"/>
  <c r="AN52"/>
  <c r="AN51"/>
  <c r="AN50"/>
  <c r="AN49"/>
  <c r="AN48"/>
  <c r="AN47"/>
  <c r="AN46"/>
  <c r="AN45"/>
  <c r="AN44"/>
  <c r="AN43"/>
  <c r="AN42"/>
  <c r="AN38"/>
  <c r="AN35"/>
  <c r="AN34"/>
  <c r="AN33"/>
  <c r="AN32"/>
  <c r="AN31"/>
  <c r="AN30"/>
  <c r="AN29"/>
  <c r="AN28"/>
  <c r="AN27"/>
  <c r="AN26"/>
  <c r="AN25"/>
  <c r="AN24"/>
  <c r="AN23"/>
  <c r="AN22"/>
  <c r="AN21"/>
  <c r="AN20"/>
  <c r="AN19"/>
  <c r="AN18"/>
  <c r="AN17"/>
  <c r="AN16"/>
  <c r="AN15"/>
  <c r="AN14"/>
  <c r="AN13"/>
  <c r="AN12"/>
  <c r="AN11"/>
  <c r="AN10"/>
  <c r="AN9"/>
  <c r="AN8"/>
  <c r="AN7"/>
  <c r="AF38"/>
  <c r="AF35"/>
  <c r="AF34"/>
  <c r="AF33"/>
  <c r="AF32"/>
  <c r="AF31"/>
  <c r="AF30"/>
  <c r="AF29"/>
  <c r="AF28"/>
  <c r="AF27"/>
  <c r="AF26"/>
  <c r="AF25"/>
  <c r="AF24"/>
  <c r="AF23"/>
  <c r="AF22"/>
  <c r="AF21"/>
  <c r="AF20"/>
  <c r="AF19"/>
  <c r="AF18"/>
  <c r="AF17"/>
  <c r="AF16"/>
  <c r="AF15"/>
  <c r="AF14"/>
  <c r="AF13"/>
  <c r="AF12"/>
  <c r="AF11"/>
  <c r="AF10"/>
  <c r="AF9"/>
  <c r="AF8"/>
  <c r="AF7"/>
  <c r="X70"/>
  <c r="X69"/>
  <c r="X68"/>
  <c r="X67"/>
  <c r="X66"/>
  <c r="X65"/>
  <c r="X64"/>
  <c r="X63"/>
  <c r="X62"/>
  <c r="X61"/>
  <c r="X60"/>
  <c r="X59"/>
  <c r="X58"/>
  <c r="X57"/>
  <c r="X56"/>
  <c r="X55"/>
  <c r="X54"/>
  <c r="X53"/>
  <c r="X52"/>
  <c r="X51"/>
  <c r="X50"/>
  <c r="X49"/>
  <c r="X48"/>
  <c r="X47"/>
  <c r="X46"/>
  <c r="X45"/>
  <c r="X44"/>
  <c r="X43"/>
  <c r="X42"/>
  <c r="X38"/>
  <c r="X35"/>
  <c r="X34"/>
  <c r="X33"/>
  <c r="X32"/>
  <c r="X31"/>
  <c r="X30"/>
  <c r="X29"/>
  <c r="X28"/>
  <c r="X27"/>
  <c r="X26"/>
  <c r="X25"/>
  <c r="X24"/>
  <c r="X23"/>
  <c r="X22"/>
  <c r="X21"/>
  <c r="X20"/>
  <c r="X19"/>
  <c r="X18"/>
  <c r="X17"/>
  <c r="X16"/>
  <c r="X15"/>
  <c r="X14"/>
  <c r="X13"/>
  <c r="X12"/>
  <c r="X11"/>
  <c r="X10"/>
  <c r="X9"/>
  <c r="X8"/>
  <c r="X7"/>
  <c r="P73"/>
  <c r="P70"/>
  <c r="P69"/>
  <c r="P68"/>
  <c r="P67"/>
  <c r="P66"/>
  <c r="P65"/>
  <c r="P64"/>
  <c r="P63"/>
  <c r="P62"/>
  <c r="P61"/>
  <c r="P60"/>
  <c r="P59"/>
  <c r="P58"/>
  <c r="P57"/>
  <c r="P56"/>
  <c r="P55"/>
  <c r="P54"/>
  <c r="P53"/>
  <c r="P52"/>
  <c r="P51"/>
  <c r="P50"/>
  <c r="P49"/>
  <c r="P48"/>
  <c r="P47"/>
  <c r="P46"/>
  <c r="P45"/>
  <c r="P44"/>
  <c r="P43"/>
  <c r="P42"/>
  <c r="P38"/>
  <c r="P35"/>
  <c r="P34"/>
  <c r="P33"/>
  <c r="P32"/>
  <c r="P31"/>
  <c r="P30"/>
  <c r="P29"/>
  <c r="P28"/>
  <c r="P27"/>
  <c r="P26"/>
  <c r="P25"/>
  <c r="P24"/>
  <c r="P23"/>
  <c r="P22"/>
  <c r="P21"/>
  <c r="P20"/>
  <c r="P19"/>
  <c r="P18"/>
  <c r="P17"/>
  <c r="P16"/>
  <c r="P15"/>
  <c r="P14"/>
  <c r="P13"/>
  <c r="P12"/>
  <c r="P11"/>
  <c r="P10"/>
  <c r="P9"/>
  <c r="P8"/>
  <c r="P7"/>
  <c r="H73"/>
  <c r="H70"/>
  <c r="H69"/>
  <c r="H68"/>
  <c r="H67"/>
  <c r="H66"/>
  <c r="H65"/>
  <c r="H64"/>
  <c r="H63"/>
  <c r="H62"/>
  <c r="H61"/>
  <c r="H60"/>
  <c r="H59"/>
  <c r="H58"/>
  <c r="H57"/>
  <c r="H56"/>
  <c r="H55"/>
  <c r="H54"/>
  <c r="H53"/>
  <c r="H52"/>
  <c r="H51"/>
  <c r="H50"/>
  <c r="H49"/>
  <c r="H48"/>
  <c r="H47"/>
  <c r="H46"/>
  <c r="H45"/>
  <c r="H44"/>
  <c r="H43"/>
  <c r="H42"/>
  <c r="H38"/>
  <c r="H35"/>
  <c r="H34"/>
  <c r="H33"/>
  <c r="H32"/>
  <c r="H31"/>
  <c r="H30"/>
  <c r="H29"/>
  <c r="H28"/>
  <c r="H27"/>
  <c r="H26"/>
  <c r="H25"/>
  <c r="H24"/>
  <c r="H23"/>
  <c r="H22"/>
  <c r="H21"/>
  <c r="H20"/>
  <c r="H19"/>
  <c r="H18"/>
  <c r="H17"/>
  <c r="H16"/>
  <c r="H15"/>
  <c r="H14"/>
  <c r="H13"/>
  <c r="H12"/>
  <c r="H11"/>
  <c r="H10"/>
  <c r="H9"/>
  <c r="H8"/>
  <c r="H7"/>
</calcChain>
</file>

<file path=xl/sharedStrings.xml><?xml version="1.0" encoding="utf-8"?>
<sst xmlns="http://schemas.openxmlformats.org/spreadsheetml/2006/main" count="517" uniqueCount="57">
  <si>
    <t>①　殺人</t>
    <rPh sb="2" eb="4">
      <t>サツジン</t>
    </rPh>
    <phoneticPr fontId="4"/>
  </si>
  <si>
    <t>年　次</t>
    <rPh sb="0" eb="3">
      <t>ネンジ</t>
    </rPh>
    <phoneticPr fontId="4"/>
  </si>
  <si>
    <t>認知件数</t>
    <rPh sb="0" eb="2">
      <t>ニンチ</t>
    </rPh>
    <rPh sb="2" eb="4">
      <t>ケンスウ</t>
    </rPh>
    <phoneticPr fontId="4"/>
  </si>
  <si>
    <t>検挙件数</t>
    <rPh sb="0" eb="2">
      <t>ケンキョ</t>
    </rPh>
    <rPh sb="2" eb="4">
      <t>ケンスウ</t>
    </rPh>
    <phoneticPr fontId="4"/>
  </si>
  <si>
    <t>検挙人員</t>
    <rPh sb="0" eb="2">
      <t>ケンキョ</t>
    </rPh>
    <rPh sb="2" eb="4">
      <t>ジンイン</t>
    </rPh>
    <phoneticPr fontId="4"/>
  </si>
  <si>
    <t>②　強盗</t>
    <rPh sb="2" eb="4">
      <t>ゴウトウ</t>
    </rPh>
    <phoneticPr fontId="4"/>
  </si>
  <si>
    <t>③　傷害</t>
    <rPh sb="2" eb="4">
      <t>ショウガイ</t>
    </rPh>
    <phoneticPr fontId="4"/>
  </si>
  <si>
    <t>④　暴行</t>
    <rPh sb="2" eb="4">
      <t>ボウコウ</t>
    </rPh>
    <phoneticPr fontId="4"/>
  </si>
  <si>
    <t>⑤　脅迫</t>
    <rPh sb="2" eb="4">
      <t>キョウハク</t>
    </rPh>
    <phoneticPr fontId="4"/>
  </si>
  <si>
    <t>注  １  警察庁の統計による。</t>
  </si>
  <si>
    <t>検挙率</t>
    <rPh sb="0" eb="3">
      <t>ケンキョリツ</t>
    </rPh>
    <phoneticPr fontId="4"/>
  </si>
  <si>
    <r>
      <t xml:space="preserve"> </t>
    </r>
    <r>
      <rPr>
        <sz val="10"/>
        <rFont val="ＭＳ 明朝"/>
        <family val="1"/>
        <charset val="128"/>
      </rPr>
      <t xml:space="preserve">   </t>
    </r>
    <r>
      <rPr>
        <sz val="10"/>
        <rFont val="ＭＳ 明朝"/>
        <family val="1"/>
        <charset val="128"/>
      </rPr>
      <t>元</t>
    </r>
    <rPh sb="4" eb="5">
      <t>ガン</t>
    </rPh>
    <phoneticPr fontId="4"/>
  </si>
  <si>
    <t>⑮　盗品譲受け等</t>
    <rPh sb="2" eb="4">
      <t>トウヒン</t>
    </rPh>
    <rPh sb="4" eb="5">
      <t>ユズ</t>
    </rPh>
    <rPh sb="5" eb="6">
      <t>ウ</t>
    </rPh>
    <rPh sb="7" eb="8">
      <t>ナド</t>
    </rPh>
    <phoneticPr fontId="4"/>
  </si>
  <si>
    <t>⑯　公然わいせつ</t>
    <rPh sb="2" eb="4">
      <t>コウゼン</t>
    </rPh>
    <phoneticPr fontId="4"/>
  </si>
  <si>
    <t>⑰　わいせつ物頒布等</t>
    <rPh sb="6" eb="7">
      <t>モノ</t>
    </rPh>
    <rPh sb="7" eb="9">
      <t>ハンプ</t>
    </rPh>
    <rPh sb="9" eb="10">
      <t>ナド</t>
    </rPh>
    <phoneticPr fontId="4"/>
  </si>
  <si>
    <t xml:space="preserve">  57年</t>
    <rPh sb="4" eb="5">
      <t>ネン</t>
    </rPh>
    <phoneticPr fontId="4"/>
  </si>
  <si>
    <t>２</t>
    <phoneticPr fontId="4"/>
  </si>
  <si>
    <t>３</t>
    <phoneticPr fontId="4"/>
  </si>
  <si>
    <t>４</t>
    <phoneticPr fontId="4"/>
  </si>
  <si>
    <t>５</t>
    <phoneticPr fontId="4"/>
  </si>
  <si>
    <t>６</t>
    <phoneticPr fontId="4"/>
  </si>
  <si>
    <t>７</t>
    <phoneticPr fontId="4"/>
  </si>
  <si>
    <t>８</t>
    <phoneticPr fontId="4"/>
  </si>
  <si>
    <t>９</t>
    <phoneticPr fontId="4"/>
  </si>
  <si>
    <t>19</t>
    <phoneticPr fontId="4"/>
  </si>
  <si>
    <t>20</t>
    <phoneticPr fontId="4"/>
  </si>
  <si>
    <t>⑥　詐欺</t>
    <rPh sb="2" eb="4">
      <t>サギ</t>
    </rPh>
    <phoneticPr fontId="4"/>
  </si>
  <si>
    <t>⑦　恐喝</t>
    <rPh sb="2" eb="4">
      <t>キョウカツ</t>
    </rPh>
    <phoneticPr fontId="4"/>
  </si>
  <si>
    <t>⑨　強姦</t>
    <rPh sb="2" eb="4">
      <t>ゴウカン</t>
    </rPh>
    <phoneticPr fontId="4"/>
  </si>
  <si>
    <t>⑩　強制わいせつ</t>
    <rPh sb="2" eb="4">
      <t>キョウセイ</t>
    </rPh>
    <phoneticPr fontId="4"/>
  </si>
  <si>
    <t>⑪　放火</t>
    <rPh sb="2" eb="4">
      <t>ホウカ</t>
    </rPh>
    <phoneticPr fontId="4"/>
  </si>
  <si>
    <t>⑫　公務執行妨害</t>
    <rPh sb="2" eb="4">
      <t>コウム</t>
    </rPh>
    <rPh sb="4" eb="6">
      <t>シッコウ</t>
    </rPh>
    <rPh sb="6" eb="8">
      <t>ボウガイ</t>
    </rPh>
    <phoneticPr fontId="4"/>
  </si>
  <si>
    <t>⑬　住居侵入</t>
    <rPh sb="2" eb="4">
      <t>ジュウキョ</t>
    </rPh>
    <rPh sb="4" eb="6">
      <t>シンニュウ</t>
    </rPh>
    <phoneticPr fontId="4"/>
  </si>
  <si>
    <t>⑭　器物損壊</t>
    <rPh sb="2" eb="4">
      <t>キブツ</t>
    </rPh>
    <rPh sb="4" eb="6">
      <t>ソンカイ</t>
    </rPh>
    <phoneticPr fontId="4"/>
  </si>
  <si>
    <t>　ア　横領（遺失物等横領を含まない）</t>
    <rPh sb="3" eb="5">
      <t>オウリョウ</t>
    </rPh>
    <rPh sb="6" eb="10">
      <t>イシツブツトウ</t>
    </rPh>
    <rPh sb="10" eb="12">
      <t>オウリョウ</t>
    </rPh>
    <rPh sb="13" eb="14">
      <t>フク</t>
    </rPh>
    <phoneticPr fontId="4"/>
  </si>
  <si>
    <t>⑧　横領</t>
    <rPh sb="2" eb="4">
      <t>オウリョウ</t>
    </rPh>
    <phoneticPr fontId="4"/>
  </si>
  <si>
    <t>　イ　遺失物等横領</t>
    <rPh sb="3" eb="6">
      <t>イシツブツ</t>
    </rPh>
    <rPh sb="6" eb="7">
      <t>トウ</t>
    </rPh>
    <rPh sb="7" eb="9">
      <t>オウリョウ</t>
    </rPh>
    <phoneticPr fontId="4"/>
  </si>
  <si>
    <t>⑱　略取誘拐･人身売買</t>
    <rPh sb="2" eb="4">
      <t>リャクシュ</t>
    </rPh>
    <rPh sb="4" eb="6">
      <t>ユウカイ</t>
    </rPh>
    <rPh sb="7" eb="9">
      <t>ジンシン</t>
    </rPh>
    <rPh sb="9" eb="11">
      <t>バイバイ</t>
    </rPh>
    <phoneticPr fontId="4"/>
  </si>
  <si>
    <t>21</t>
  </si>
  <si>
    <t>⑲　通貨偽造</t>
    <phoneticPr fontId="4"/>
  </si>
  <si>
    <t>⑳　文書偽造･有価証券偽造･支払用カード関係</t>
    <rPh sb="2" eb="4">
      <t>ブンショ</t>
    </rPh>
    <rPh sb="4" eb="6">
      <t>ギゾウ</t>
    </rPh>
    <rPh sb="7" eb="9">
      <t>ユウカ</t>
    </rPh>
    <rPh sb="9" eb="11">
      <t>ショウケン</t>
    </rPh>
    <rPh sb="11" eb="13">
      <t>ギゾウ</t>
    </rPh>
    <rPh sb="14" eb="17">
      <t>シハライヨウ</t>
    </rPh>
    <rPh sb="20" eb="22">
      <t>カンケイ</t>
    </rPh>
    <phoneticPr fontId="4"/>
  </si>
  <si>
    <t>22</t>
  </si>
  <si>
    <t>うち女子検挙人員</t>
    <phoneticPr fontId="4"/>
  </si>
  <si>
    <t>うち少年検挙人員</t>
    <phoneticPr fontId="4"/>
  </si>
  <si>
    <r>
      <t>2</t>
    </r>
    <r>
      <rPr>
        <sz val="10"/>
        <rFont val="ＭＳ 明朝"/>
        <family val="1"/>
        <charset val="128"/>
      </rPr>
      <t>3</t>
    </r>
    <phoneticPr fontId="4"/>
  </si>
  <si>
    <r>
      <t>2</t>
    </r>
    <r>
      <rPr>
        <sz val="10"/>
        <rFont val="ＭＳ 明朝"/>
        <family val="1"/>
        <charset val="128"/>
      </rPr>
      <t>2</t>
    </r>
    <phoneticPr fontId="4"/>
  </si>
  <si>
    <t>　　５　「支払用カード関係」は，刑法第２編第18章の２の支払用カード電磁的記録に関する罪をいう。</t>
    <rPh sb="5" eb="8">
      <t>シハライヨウ</t>
    </rPh>
    <rPh sb="11" eb="13">
      <t>カンケイ</t>
    </rPh>
    <rPh sb="16" eb="18">
      <t>ケイホウ</t>
    </rPh>
    <rPh sb="18" eb="19">
      <t>ダイ</t>
    </rPh>
    <rPh sb="20" eb="21">
      <t>ヘン</t>
    </rPh>
    <rPh sb="21" eb="22">
      <t>ダイ</t>
    </rPh>
    <rPh sb="24" eb="25">
      <t>ショウ</t>
    </rPh>
    <rPh sb="28" eb="31">
      <t>シハライヨウ</t>
    </rPh>
    <rPh sb="34" eb="37">
      <t>デンジテキ</t>
    </rPh>
    <rPh sb="37" eb="39">
      <t>キロク</t>
    </rPh>
    <rPh sb="40" eb="41">
      <t>カン</t>
    </rPh>
    <rPh sb="43" eb="44">
      <t>ツミ</t>
    </rPh>
    <phoneticPr fontId="7"/>
  </si>
  <si>
    <t>　　４　⑳文書偽造･有価証券偽造･支払用カード関係の「支払用カード関係」は，平成14年から計上している。</t>
    <rPh sb="5" eb="7">
      <t>ブンショ</t>
    </rPh>
    <rPh sb="7" eb="9">
      <t>ギゾウ</t>
    </rPh>
    <rPh sb="10" eb="12">
      <t>ユウカ</t>
    </rPh>
    <rPh sb="12" eb="14">
      <t>ショウケン</t>
    </rPh>
    <rPh sb="14" eb="16">
      <t>ギゾウ</t>
    </rPh>
    <rPh sb="17" eb="20">
      <t>シハライヨウ</t>
    </rPh>
    <rPh sb="23" eb="25">
      <t>カンケイ</t>
    </rPh>
    <rPh sb="27" eb="30">
      <t>シハライヨウ</t>
    </rPh>
    <rPh sb="33" eb="35">
      <t>カンケイ</t>
    </rPh>
    <rPh sb="38" eb="40">
      <t>ヘイセイ</t>
    </rPh>
    <rPh sb="42" eb="43">
      <t>ネン</t>
    </rPh>
    <rPh sb="45" eb="47">
      <t>ケイジョウ</t>
    </rPh>
    <phoneticPr fontId="7"/>
  </si>
  <si>
    <t>　　３　⑱略取誘拐･人身売買の「人身売買」は，平成17年から計上している。</t>
    <rPh sb="5" eb="7">
      <t>リャクシュ</t>
    </rPh>
    <rPh sb="7" eb="9">
      <t>ユウカイ</t>
    </rPh>
    <rPh sb="10" eb="12">
      <t>ジンシン</t>
    </rPh>
    <rPh sb="12" eb="14">
      <t>バイバイ</t>
    </rPh>
    <rPh sb="16" eb="18">
      <t>ジンシン</t>
    </rPh>
    <rPh sb="18" eb="20">
      <t>バイバイ</t>
    </rPh>
    <rPh sb="23" eb="25">
      <t>ヘイセイ</t>
    </rPh>
    <rPh sb="27" eb="28">
      <t>ネン</t>
    </rPh>
    <rPh sb="30" eb="32">
      <t>ケイジョウ</t>
    </rPh>
    <phoneticPr fontId="7"/>
  </si>
  <si>
    <t>23</t>
    <phoneticPr fontId="4"/>
  </si>
  <si>
    <t>（昭和57年～平成25年）</t>
    <phoneticPr fontId="4"/>
  </si>
  <si>
    <t>１－１－２－５図　一般刑法犯 認知件数・検挙件数・検挙率の推移（罪名別）</t>
    <rPh sb="34" eb="35">
      <t>ベツ</t>
    </rPh>
    <phoneticPr fontId="4"/>
  </si>
  <si>
    <t>　　２　「少年」は，犯行時年齢及び処理時年齢がともに満14歳～満19歳に当たるものをいう。</t>
    <rPh sb="36" eb="37">
      <t>ア</t>
    </rPh>
    <phoneticPr fontId="4"/>
  </si>
  <si>
    <t xml:space="preserve">  　６  検挙件数には，前年以前に認知された事件に係る検挙事件が含まれることがあるため，検挙率が100％を超える場合がある。</t>
    <rPh sb="6" eb="8">
      <t>ケンキョ</t>
    </rPh>
    <rPh sb="8" eb="10">
      <t>ケンスウ</t>
    </rPh>
    <rPh sb="13" eb="15">
      <t>ゼンネン</t>
    </rPh>
    <rPh sb="15" eb="17">
      <t>イゼン</t>
    </rPh>
    <rPh sb="18" eb="20">
      <t>ニンチ</t>
    </rPh>
    <rPh sb="23" eb="25">
      <t>ジケン</t>
    </rPh>
    <rPh sb="26" eb="27">
      <t>カカ</t>
    </rPh>
    <rPh sb="28" eb="30">
      <t>ケンキョ</t>
    </rPh>
    <rPh sb="30" eb="32">
      <t>ジケン</t>
    </rPh>
    <rPh sb="33" eb="34">
      <t>フク</t>
    </rPh>
    <rPh sb="57" eb="59">
      <t>バアイ</t>
    </rPh>
    <phoneticPr fontId="7"/>
  </si>
  <si>
    <t>㉑　賭博･富くじ</t>
    <rPh sb="2" eb="4">
      <t>トバク</t>
    </rPh>
    <rPh sb="5" eb="6">
      <t>トミ</t>
    </rPh>
    <phoneticPr fontId="4"/>
  </si>
  <si>
    <t xml:space="preserve">  　７　⑲通貨偽造，⑳文書偽造･有価証券偽造･支払用カード関係及び㉑賭博･富くじにおいて，平成20年から24年までの認知件数及び</t>
    <rPh sb="6" eb="8">
      <t>ツウカ</t>
    </rPh>
    <rPh sb="8" eb="10">
      <t>ギゾウ</t>
    </rPh>
    <rPh sb="12" eb="14">
      <t>ブンショ</t>
    </rPh>
    <rPh sb="14" eb="16">
      <t>ギゾウ</t>
    </rPh>
    <rPh sb="17" eb="19">
      <t>ユウカ</t>
    </rPh>
    <rPh sb="19" eb="21">
      <t>ショウケン</t>
    </rPh>
    <rPh sb="21" eb="23">
      <t>ギゾウ</t>
    </rPh>
    <rPh sb="24" eb="26">
      <t>シハラ</t>
    </rPh>
    <rPh sb="26" eb="27">
      <t>ヨウ</t>
    </rPh>
    <rPh sb="30" eb="32">
      <t>カンケイ</t>
    </rPh>
    <rPh sb="32" eb="33">
      <t>オヨ</t>
    </rPh>
    <rPh sb="35" eb="37">
      <t>トバク</t>
    </rPh>
    <rPh sb="38" eb="39">
      <t>トミ</t>
    </rPh>
    <rPh sb="46" eb="48">
      <t>ヘイセイ</t>
    </rPh>
    <rPh sb="50" eb="51">
      <t>ネン</t>
    </rPh>
    <rPh sb="55" eb="56">
      <t>ネン</t>
    </rPh>
    <rPh sb="59" eb="61">
      <t>ニンチ</t>
    </rPh>
    <rPh sb="61" eb="63">
      <t>ケンスウ</t>
    </rPh>
    <rPh sb="63" eb="64">
      <t>オヨ</t>
    </rPh>
    <phoneticPr fontId="7"/>
  </si>
  <si>
    <t>　　　検挙率については，26年8月末日時点の暫定値である。</t>
    <rPh sb="17" eb="18">
      <t>マツ</t>
    </rPh>
    <phoneticPr fontId="4"/>
  </si>
</sst>
</file>

<file path=xl/styles.xml><?xml version="1.0" encoding="utf-8"?>
<styleSheet xmlns="http://schemas.openxmlformats.org/spreadsheetml/2006/main">
  <numFmts count="19">
    <numFmt numFmtId="176" formatCode="&quot;¥&quot;#,##0_);[Red]\(&quot;¥&quot;#,##0\)"/>
    <numFmt numFmtId="177" formatCode="_(* #,##0_);_(* \(#,##0\);_(* &quot;-&quot;_);_(@_)"/>
    <numFmt numFmtId="178" formatCode="#,##0_ "/>
    <numFmt numFmtId="180" formatCode="0_ "/>
    <numFmt numFmtId="181" formatCode="#,##0_);[Red]\(#,##0\)"/>
    <numFmt numFmtId="184" formatCode="0.0_);[Red]\(0.0\)"/>
    <numFmt numFmtId="185" formatCode="#,##0.0_);\(#,##0.0\)"/>
    <numFmt numFmtId="188" formatCode="0%;\(0%\)"/>
    <numFmt numFmtId="189" formatCode="0.0%"/>
    <numFmt numFmtId="190" formatCode="&quot;$&quot;#,##0;&quot;¥&quot;\!\(&quot;$&quot;#,##0&quot;¥&quot;\!\)"/>
    <numFmt numFmtId="191" formatCode="&quot;$&quot;#,##0_);[Red]\(&quot;$&quot;#,##0\)"/>
    <numFmt numFmtId="192" formatCode="&quot;$&quot;#,##0_);\(&quot;$&quot;#,##0\)"/>
    <numFmt numFmtId="193" formatCode="&quot;$&quot;#,##0.00_);\(&quot;$&quot;#,##0.00\)"/>
    <numFmt numFmtId="194" formatCode="&quot;$&quot;#,##0.00_);[Red]\(&quot;$&quot;#,##0.00\)"/>
    <numFmt numFmtId="195" formatCode="0.00_)"/>
    <numFmt numFmtId="196" formatCode="#,##0_ ;[Red]&quot;¥&quot;\!\-#,##0&quot;¥&quot;\!\ "/>
    <numFmt numFmtId="197" formatCode="0_ ;[Red]&quot;¥&quot;\!\-0&quot;¥&quot;\!\ "/>
    <numFmt numFmtId="198" formatCode="0_ ;[Red]\-0\ "/>
    <numFmt numFmtId="199" formatCode="hh:mm\ \T\K"/>
  </numFmts>
  <fonts count="59">
    <font>
      <sz val="10"/>
      <name val="ＭＳ 明朝"/>
      <family val="1"/>
      <charset val="128"/>
    </font>
    <font>
      <sz val="10"/>
      <name val="ＭＳ 明朝"/>
      <family val="1"/>
      <charset val="128"/>
    </font>
    <font>
      <sz val="10"/>
      <name val="ＭＳ 明朝"/>
      <family val="1"/>
      <charset val="128"/>
    </font>
    <font>
      <sz val="11"/>
      <name val="明朝"/>
      <family val="1"/>
      <charset val="128"/>
    </font>
    <font>
      <sz val="6"/>
      <name val="明朝"/>
      <family val="1"/>
      <charset val="128"/>
    </font>
    <font>
      <b/>
      <sz val="12"/>
      <name val="ＭＳ ゴシック"/>
      <family val="3"/>
      <charset val="128"/>
    </font>
    <font>
      <sz val="11"/>
      <name val="ＭＳ 明朝"/>
      <family val="1"/>
      <charset val="128"/>
    </font>
    <font>
      <sz val="6"/>
      <name val="ＭＳ 明朝"/>
      <family val="1"/>
      <charset val="128"/>
    </font>
    <font>
      <sz val="8"/>
      <name val="ＭＳ 明朝"/>
      <family val="1"/>
      <charset val="128"/>
    </font>
    <font>
      <b/>
      <sz val="10"/>
      <name val="ＭＳ 明朝"/>
      <family val="1"/>
      <charset val="128"/>
    </font>
    <font>
      <sz val="10"/>
      <name val="ＭＳ 明朝"/>
      <family val="1"/>
      <charset val="128"/>
    </font>
    <font>
      <sz val="10"/>
      <name val="ＭＳ 明朝"/>
      <family val="1"/>
      <charset val="128"/>
    </font>
    <font>
      <sz val="9"/>
      <name val="ＭＳ 明朝"/>
      <family val="1"/>
      <charset val="128"/>
    </font>
    <font>
      <b/>
      <sz val="10"/>
      <color indexed="10"/>
      <name val="ＭＳ 明朝"/>
      <family val="1"/>
      <charset val="128"/>
    </font>
    <font>
      <sz val="10"/>
      <color indexed="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Ｐゴシック"/>
      <family val="3"/>
      <charset val="128"/>
    </font>
    <font>
      <sz val="11"/>
      <color indexed="17"/>
      <name val="ＭＳ Ｐゴシック"/>
      <family val="3"/>
      <charset val="128"/>
    </font>
    <font>
      <b/>
      <sz val="18"/>
      <color indexed="62"/>
      <name val="ＭＳ Ｐゴシック"/>
      <family val="3"/>
      <charset val="128"/>
    </font>
    <font>
      <sz val="11"/>
      <color indexed="19"/>
      <name val="ＭＳ Ｐゴシック"/>
      <family val="3"/>
      <charset val="128"/>
    </font>
    <font>
      <b/>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sz val="13"/>
      <name val="Tms Rmn"/>
      <family val="1"/>
    </font>
    <font>
      <b/>
      <sz val="10"/>
      <name val="Helv"/>
      <family val="2"/>
    </font>
    <font>
      <b/>
      <sz val="13"/>
      <name val="Tms Rmn"/>
      <family val="1"/>
    </font>
    <font>
      <sz val="10"/>
      <name val="MS Sans Serif"/>
      <family val="2"/>
    </font>
    <font>
      <sz val="9"/>
      <name val="Times New Roman"/>
      <family val="1"/>
    </font>
    <font>
      <sz val="8"/>
      <name val="Arial"/>
      <family val="2"/>
    </font>
    <font>
      <b/>
      <sz val="12"/>
      <name val="Helv"/>
      <family val="2"/>
    </font>
    <font>
      <b/>
      <sz val="12"/>
      <name val="Arial"/>
      <family val="2"/>
    </font>
    <font>
      <b/>
      <sz val="11"/>
      <name val="Helv"/>
      <family val="2"/>
    </font>
    <font>
      <b/>
      <i/>
      <sz val="16"/>
      <name val="Helv"/>
      <family val="2"/>
    </font>
    <font>
      <sz val="10"/>
      <name val="Arial"/>
      <family val="2"/>
    </font>
    <font>
      <sz val="8"/>
      <color indexed="16"/>
      <name val="Century Schoolbook"/>
      <family val="1"/>
    </font>
    <font>
      <b/>
      <i/>
      <sz val="10"/>
      <name val="Times New Roman"/>
      <family val="1"/>
    </font>
    <font>
      <sz val="8"/>
      <color indexed="10"/>
      <name val="Arial"/>
      <family val="2"/>
    </font>
    <font>
      <b/>
      <sz val="9"/>
      <name val="Times New Roman"/>
      <family val="1"/>
    </font>
    <font>
      <sz val="10"/>
      <name val="ＭＳ Ｐゴシック"/>
      <family val="3"/>
      <charset val="128"/>
    </font>
    <font>
      <b/>
      <i/>
      <sz val="14"/>
      <name val="中ゴシックＢＢＢ"/>
      <family val="3"/>
      <charset val="128"/>
    </font>
    <font>
      <sz val="14"/>
      <name val="ＭＳ 明朝"/>
      <family val="1"/>
      <charset val="128"/>
    </font>
    <font>
      <sz val="10"/>
      <color theme="1"/>
      <name val="ＭＳ 明朝"/>
      <family val="1"/>
      <charset val="128"/>
    </font>
  </fonts>
  <fills count="31">
    <fill>
      <patternFill patternType="none"/>
    </fill>
    <fill>
      <patternFill patternType="gray125"/>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55"/>
      </patternFill>
    </fill>
    <fill>
      <patternFill patternType="solid">
        <fgColor indexed="22"/>
      </patternFill>
    </fill>
    <fill>
      <patternFill patternType="solid">
        <fgColor indexed="9"/>
      </patternFill>
    </fill>
    <fill>
      <patternFill patternType="solid">
        <fgColor indexed="9"/>
        <bgColor indexed="64"/>
      </patternFill>
    </fill>
    <fill>
      <patternFill patternType="solid">
        <fgColor theme="0"/>
        <bgColor indexed="64"/>
      </patternFill>
    </fill>
  </fills>
  <borders count="35">
    <border>
      <left/>
      <right/>
      <top/>
      <bottom/>
      <diagonal/>
    </border>
    <border>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style="thin">
        <color indexed="62"/>
      </top>
      <bottom style="double">
        <color indexed="62"/>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right/>
      <top/>
      <bottom style="thick">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diagonal/>
    </border>
    <border>
      <left/>
      <right/>
      <top/>
      <bottom style="double">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596">
    <xf numFmtId="0" fontId="0" fillId="0" borderId="0"/>
    <xf numFmtId="188" fontId="40" fillId="0" borderId="0" applyFont="0" applyFill="0" applyBorder="0" applyAlignment="0" applyProtection="0"/>
    <xf numFmtId="189" fontId="40" fillId="0" borderId="0" applyFont="0" applyFill="0" applyBorder="0" applyAlignment="0" applyProtection="0"/>
    <xf numFmtId="10" fontId="40" fillId="0" borderId="0" applyFont="0" applyFill="0" applyBorder="0" applyAlignment="0" applyProtection="0"/>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9"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9"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9"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9"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3"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3"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3"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3"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3"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3"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13"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13"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13"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6" fillId="14"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4"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4"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4"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1"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1"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1"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1"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6"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16"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16"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16"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17"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7"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7"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7"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8"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18"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18"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18"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190" fontId="32" fillId="0" borderId="0" applyFill="0" applyBorder="0" applyAlignment="0"/>
    <xf numFmtId="0" fontId="41" fillId="0" borderId="0"/>
    <xf numFmtId="0" fontId="42" fillId="0" borderId="1" applyNumberFormat="0" applyFill="0" applyProtection="0">
      <alignment horizontal="center"/>
    </xf>
    <xf numFmtId="38" fontId="43" fillId="0" borderId="0" applyFont="0" applyFill="0" applyBorder="0" applyAlignment="0" applyProtection="0"/>
    <xf numFmtId="37" fontId="40" fillId="0" borderId="0" applyFont="0" applyFill="0" applyBorder="0" applyAlignment="0" applyProtection="0"/>
    <xf numFmtId="185" fontId="40" fillId="0" borderId="0" applyFont="0" applyFill="0" applyBorder="0" applyAlignment="0" applyProtection="0"/>
    <xf numFmtId="39" fontId="40" fillId="0" borderId="0" applyFont="0" applyFill="0" applyBorder="0" applyAlignment="0" applyProtection="0"/>
    <xf numFmtId="40" fontId="43" fillId="0" borderId="0" applyFont="0" applyFill="0" applyBorder="0" applyAlignment="0" applyProtection="0"/>
    <xf numFmtId="191" fontId="43" fillId="0" borderId="0" applyFont="0" applyFill="0" applyBorder="0" applyAlignment="0" applyProtection="0"/>
    <xf numFmtId="192" fontId="40" fillId="0" borderId="0" applyFont="0" applyFill="0" applyBorder="0" applyAlignment="0" applyProtection="0"/>
    <xf numFmtId="193" fontId="40" fillId="0" borderId="0" applyFont="0" applyFill="0" applyBorder="0" applyAlignment="0" applyProtection="0"/>
    <xf numFmtId="194" fontId="43" fillId="0" borderId="0" applyFont="0" applyFill="0" applyBorder="0" applyAlignment="0" applyProtection="0"/>
    <xf numFmtId="0" fontId="44" fillId="0" borderId="0">
      <alignment horizontal="left"/>
    </xf>
    <xf numFmtId="38" fontId="45" fillId="19" borderId="0" applyNumberFormat="0" applyBorder="0" applyAlignment="0" applyProtection="0"/>
    <xf numFmtId="0" fontId="46" fillId="0" borderId="0">
      <alignment horizontal="left"/>
    </xf>
    <xf numFmtId="0" fontId="47" fillId="0" borderId="2" applyNumberFormat="0" applyAlignment="0" applyProtection="0">
      <alignment horizontal="left" vertical="center"/>
    </xf>
    <xf numFmtId="0" fontId="47" fillId="0" borderId="3">
      <alignment horizontal="left" vertical="center"/>
    </xf>
    <xf numFmtId="10" fontId="45" fillId="20" borderId="4" applyNumberFormat="0" applyBorder="0" applyAlignment="0" applyProtection="0"/>
    <xf numFmtId="1" fontId="20" fillId="0" borderId="0" applyProtection="0">
      <protection locked="0"/>
    </xf>
    <xf numFmtId="0" fontId="48" fillId="0" borderId="5"/>
    <xf numFmtId="0" fontId="32" fillId="0" borderId="0"/>
    <xf numFmtId="195" fontId="49" fillId="0" borderId="0"/>
    <xf numFmtId="0" fontId="50" fillId="0" borderId="0"/>
    <xf numFmtId="10" fontId="50" fillId="0" borderId="0" applyFont="0" applyFill="0" applyBorder="0" applyAlignment="0" applyProtection="0"/>
    <xf numFmtId="4" fontId="44" fillId="0" borderId="0">
      <alignment horizontal="right"/>
    </xf>
    <xf numFmtId="4" fontId="51" fillId="0" borderId="0">
      <alignment horizontal="right"/>
    </xf>
    <xf numFmtId="0" fontId="52" fillId="0" borderId="0">
      <alignment horizontal="left"/>
    </xf>
    <xf numFmtId="0" fontId="45" fillId="0" borderId="0" applyNumberFormat="0" applyFill="0" applyBorder="0" applyProtection="0">
      <alignment vertical="top" wrapText="1"/>
    </xf>
    <xf numFmtId="3" fontId="45" fillId="0" borderId="0" applyFill="0" applyBorder="0" applyProtection="0">
      <alignment horizontal="right" vertical="top" wrapText="1"/>
    </xf>
    <xf numFmtId="3" fontId="53" fillId="0" borderId="0" applyFill="0" applyBorder="0" applyProtection="0">
      <alignment horizontal="right" vertical="top" wrapText="1"/>
    </xf>
    <xf numFmtId="0" fontId="48" fillId="0" borderId="0"/>
    <xf numFmtId="0" fontId="54" fillId="0" borderId="0">
      <alignment horizont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23"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23"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23"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24"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24"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24"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24"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6"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16"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16"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16"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5"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15"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15"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15"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7"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8" fillId="26" borderId="6" applyNumberFormat="0" applyAlignment="0" applyProtection="0">
      <alignment vertical="center"/>
    </xf>
    <xf numFmtId="0" fontId="18" fillId="26" borderId="6" applyNumberFormat="0" applyAlignment="0" applyProtection="0">
      <alignment vertical="center"/>
    </xf>
    <xf numFmtId="0" fontId="18" fillId="26" borderId="6" applyNumberFormat="0" applyAlignment="0" applyProtection="0">
      <alignment vertical="center"/>
    </xf>
    <xf numFmtId="0" fontId="18" fillId="26" borderId="6" applyNumberFormat="0" applyAlignment="0" applyProtection="0">
      <alignment vertical="center"/>
    </xf>
    <xf numFmtId="0" fontId="18" fillId="26" borderId="6" applyNumberFormat="0" applyAlignment="0" applyProtection="0">
      <alignment vertical="center"/>
    </xf>
    <xf numFmtId="0" fontId="18" fillId="26" borderId="6" applyNumberFormat="0" applyAlignment="0" applyProtection="0">
      <alignment vertical="center"/>
    </xf>
    <xf numFmtId="0" fontId="18" fillId="26" borderId="6" applyNumberFormat="0" applyAlignment="0" applyProtection="0">
      <alignment vertical="center"/>
    </xf>
    <xf numFmtId="0" fontId="18" fillId="26" borderId="6" applyNumberFormat="0" applyAlignment="0" applyProtection="0">
      <alignment vertical="center"/>
    </xf>
    <xf numFmtId="0" fontId="18" fillId="26" borderId="6" applyNumberFormat="0" applyAlignment="0" applyProtection="0">
      <alignment vertical="center"/>
    </xf>
    <xf numFmtId="0" fontId="18" fillId="26" borderId="6" applyNumberFormat="0" applyAlignment="0" applyProtection="0">
      <alignment vertical="center"/>
    </xf>
    <xf numFmtId="0" fontId="18" fillId="26" borderId="6" applyNumberFormat="0" applyAlignment="0" applyProtection="0">
      <alignment vertical="center"/>
    </xf>
    <xf numFmtId="0" fontId="18" fillId="26" borderId="6" applyNumberFormat="0" applyAlignment="0" applyProtection="0">
      <alignment vertical="center"/>
    </xf>
    <xf numFmtId="0" fontId="18" fillId="26" borderId="6" applyNumberFormat="0" applyAlignment="0" applyProtection="0">
      <alignment vertical="center"/>
    </xf>
    <xf numFmtId="0" fontId="18" fillId="26" borderId="6" applyNumberFormat="0" applyAlignment="0" applyProtection="0">
      <alignment vertical="center"/>
    </xf>
    <xf numFmtId="0" fontId="18" fillId="26" borderId="6" applyNumberFormat="0" applyAlignment="0" applyProtection="0">
      <alignment vertical="center"/>
    </xf>
    <xf numFmtId="0" fontId="18" fillId="26" borderId="6" applyNumberFormat="0" applyAlignment="0" applyProtection="0">
      <alignment vertical="center"/>
    </xf>
    <xf numFmtId="0" fontId="18" fillId="26" borderId="6" applyNumberFormat="0" applyAlignment="0" applyProtection="0">
      <alignment vertical="center"/>
    </xf>
    <xf numFmtId="0" fontId="18" fillId="26" borderId="6" applyNumberFormat="0" applyAlignment="0" applyProtection="0">
      <alignment vertical="center"/>
    </xf>
    <xf numFmtId="0" fontId="18" fillId="26" borderId="6" applyNumberFormat="0" applyAlignment="0" applyProtection="0">
      <alignment vertical="center"/>
    </xf>
    <xf numFmtId="0" fontId="18" fillId="26" borderId="6" applyNumberFormat="0" applyAlignment="0" applyProtection="0">
      <alignment vertical="center"/>
    </xf>
    <xf numFmtId="0" fontId="18" fillId="26" borderId="6" applyNumberFormat="0" applyAlignment="0" applyProtection="0">
      <alignment vertical="center"/>
    </xf>
    <xf numFmtId="0" fontId="18" fillId="26" borderId="6" applyNumberFormat="0" applyAlignment="0" applyProtection="0">
      <alignment vertical="center"/>
    </xf>
    <xf numFmtId="0" fontId="18" fillId="26" borderId="6" applyNumberFormat="0" applyAlignment="0" applyProtection="0">
      <alignment vertical="center"/>
    </xf>
    <xf numFmtId="0" fontId="18" fillId="26" borderId="6" applyNumberFormat="0" applyAlignment="0" applyProtection="0">
      <alignment vertical="center"/>
    </xf>
    <xf numFmtId="0" fontId="18" fillId="26" borderId="6" applyNumberFormat="0" applyAlignment="0" applyProtection="0">
      <alignment vertical="center"/>
    </xf>
    <xf numFmtId="0" fontId="18" fillId="26" borderId="6" applyNumberFormat="0" applyAlignment="0" applyProtection="0">
      <alignment vertical="center"/>
    </xf>
    <xf numFmtId="0" fontId="18" fillId="26" borderId="6" applyNumberFormat="0" applyAlignment="0" applyProtection="0">
      <alignment vertical="center"/>
    </xf>
    <xf numFmtId="0" fontId="18" fillId="26" borderId="6" applyNumberFormat="0" applyAlignment="0" applyProtection="0">
      <alignment vertical="center"/>
    </xf>
    <xf numFmtId="0" fontId="18" fillId="26" borderId="6" applyNumberFormat="0" applyAlignment="0" applyProtection="0">
      <alignment vertical="center"/>
    </xf>
    <xf numFmtId="0" fontId="18" fillId="26" borderId="6" applyNumberFormat="0" applyAlignment="0" applyProtection="0">
      <alignment vertical="center"/>
    </xf>
    <xf numFmtId="0" fontId="18" fillId="26" borderId="6" applyNumberFormat="0" applyAlignment="0" applyProtection="0">
      <alignment vertical="center"/>
    </xf>
    <xf numFmtId="0" fontId="18" fillId="26" borderId="6" applyNumberFormat="0" applyAlignment="0" applyProtection="0">
      <alignment vertical="center"/>
    </xf>
    <xf numFmtId="0" fontId="18" fillId="26" borderId="6" applyNumberFormat="0" applyAlignment="0" applyProtection="0">
      <alignment vertical="center"/>
    </xf>
    <xf numFmtId="0" fontId="18" fillId="26" borderId="6" applyNumberFormat="0" applyAlignment="0" applyProtection="0">
      <alignment vertical="center"/>
    </xf>
    <xf numFmtId="0" fontId="18" fillId="26" borderId="6" applyNumberFormat="0" applyAlignment="0" applyProtection="0">
      <alignment vertical="center"/>
    </xf>
    <xf numFmtId="0" fontId="18" fillId="26" borderId="6" applyNumberFormat="0" applyAlignment="0" applyProtection="0">
      <alignment vertical="center"/>
    </xf>
    <xf numFmtId="0" fontId="18" fillId="26" borderId="6" applyNumberFormat="0" applyAlignment="0" applyProtection="0">
      <alignment vertical="center"/>
    </xf>
    <xf numFmtId="0" fontId="18" fillId="26" borderId="6" applyNumberFormat="0" applyAlignment="0" applyProtection="0">
      <alignment vertical="center"/>
    </xf>
    <xf numFmtId="0" fontId="18" fillId="26" borderId="6" applyNumberFormat="0" applyAlignment="0" applyProtection="0">
      <alignment vertical="center"/>
    </xf>
    <xf numFmtId="0" fontId="18" fillId="26" borderId="6" applyNumberFormat="0" applyAlignment="0" applyProtection="0">
      <alignment vertical="center"/>
    </xf>
    <xf numFmtId="0" fontId="18" fillId="26" borderId="6" applyNumberFormat="0" applyAlignment="0" applyProtection="0">
      <alignment vertical="center"/>
    </xf>
    <xf numFmtId="0" fontId="18" fillId="26" borderId="6" applyNumberFormat="0" applyAlignment="0" applyProtection="0">
      <alignment vertical="center"/>
    </xf>
    <xf numFmtId="0" fontId="18" fillId="26" borderId="6" applyNumberFormat="0" applyAlignment="0" applyProtection="0">
      <alignment vertical="center"/>
    </xf>
    <xf numFmtId="0" fontId="18" fillId="26" borderId="6" applyNumberFormat="0" applyAlignment="0" applyProtection="0">
      <alignment vertical="center"/>
    </xf>
    <xf numFmtId="0" fontId="18" fillId="26" borderId="6" applyNumberFormat="0" applyAlignment="0" applyProtection="0">
      <alignment vertical="center"/>
    </xf>
    <xf numFmtId="0" fontId="18" fillId="26" borderId="6" applyNumberFormat="0" applyAlignment="0" applyProtection="0">
      <alignment vertical="center"/>
    </xf>
    <xf numFmtId="0" fontId="18" fillId="26" borderId="6" applyNumberFormat="0" applyAlignment="0" applyProtection="0">
      <alignment vertical="center"/>
    </xf>
    <xf numFmtId="0" fontId="18" fillId="26" borderId="6" applyNumberFormat="0" applyAlignment="0" applyProtection="0">
      <alignment vertical="center"/>
    </xf>
    <xf numFmtId="0" fontId="18" fillId="26" borderId="6" applyNumberFormat="0" applyAlignment="0" applyProtection="0">
      <alignment vertical="center"/>
    </xf>
    <xf numFmtId="0" fontId="18" fillId="26" borderId="6" applyNumberFormat="0" applyAlignment="0" applyProtection="0">
      <alignment vertical="center"/>
    </xf>
    <xf numFmtId="0" fontId="18" fillId="26" borderId="6" applyNumberFormat="0" applyAlignment="0" applyProtection="0">
      <alignment vertical="center"/>
    </xf>
    <xf numFmtId="0" fontId="18" fillId="26" borderId="6" applyNumberFormat="0" applyAlignment="0" applyProtection="0">
      <alignment vertical="center"/>
    </xf>
    <xf numFmtId="0" fontId="18" fillId="26" borderId="6" applyNumberFormat="0" applyAlignment="0" applyProtection="0">
      <alignment vertical="center"/>
    </xf>
    <xf numFmtId="0" fontId="18" fillId="26" borderId="6" applyNumberFormat="0" applyAlignment="0" applyProtection="0">
      <alignment vertical="center"/>
    </xf>
    <xf numFmtId="0" fontId="18" fillId="26" borderId="6" applyNumberFormat="0" applyAlignment="0" applyProtection="0">
      <alignment vertical="center"/>
    </xf>
    <xf numFmtId="0" fontId="18" fillId="26" borderId="6" applyNumberFormat="0" applyAlignment="0" applyProtection="0">
      <alignment vertical="center"/>
    </xf>
    <xf numFmtId="0" fontId="18" fillId="26" borderId="6" applyNumberFormat="0" applyAlignment="0" applyProtection="0">
      <alignment vertical="center"/>
    </xf>
    <xf numFmtId="0" fontId="18" fillId="26" borderId="6" applyNumberFormat="0" applyAlignment="0" applyProtection="0">
      <alignment vertical="center"/>
    </xf>
    <xf numFmtId="0" fontId="18" fillId="26" borderId="6" applyNumberFormat="0" applyAlignment="0" applyProtection="0">
      <alignment vertical="center"/>
    </xf>
    <xf numFmtId="0" fontId="19"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19"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19"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19"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8" fillId="7" borderId="7" applyNumberFormat="0" applyFont="0" applyAlignment="0" applyProtection="0">
      <alignment vertical="center"/>
    </xf>
    <xf numFmtId="0" fontId="15" fillId="7" borderId="7" applyNumberFormat="0" applyFont="0" applyAlignment="0" applyProtection="0">
      <alignment vertical="center"/>
    </xf>
    <xf numFmtId="0" fontId="15" fillId="7" borderId="7" applyNumberFormat="0" applyFont="0" applyAlignment="0" applyProtection="0">
      <alignment vertical="center"/>
    </xf>
    <xf numFmtId="0" fontId="15" fillId="7" borderId="7" applyNumberFormat="0" applyFont="0" applyAlignment="0" applyProtection="0">
      <alignment vertical="center"/>
    </xf>
    <xf numFmtId="0" fontId="15" fillId="7" borderId="7" applyNumberFormat="0" applyFont="0" applyAlignment="0" applyProtection="0">
      <alignment vertical="center"/>
    </xf>
    <xf numFmtId="0" fontId="15" fillId="7" borderId="7" applyNumberFormat="0" applyFont="0" applyAlignment="0" applyProtection="0">
      <alignment vertical="center"/>
    </xf>
    <xf numFmtId="0" fontId="15" fillId="7" borderId="7" applyNumberFormat="0" applyFont="0" applyAlignment="0" applyProtection="0">
      <alignment vertical="center"/>
    </xf>
    <xf numFmtId="0" fontId="15" fillId="7" borderId="7" applyNumberFormat="0" applyFont="0" applyAlignment="0" applyProtection="0">
      <alignment vertical="center"/>
    </xf>
    <xf numFmtId="0" fontId="15" fillId="7" borderId="7" applyNumberFormat="0" applyFont="0" applyAlignment="0" applyProtection="0">
      <alignment vertical="center"/>
    </xf>
    <xf numFmtId="0" fontId="15" fillId="7" borderId="7" applyNumberFormat="0" applyFont="0" applyAlignment="0" applyProtection="0">
      <alignment vertical="center"/>
    </xf>
    <xf numFmtId="0" fontId="15" fillId="7" borderId="7" applyNumberFormat="0" applyFont="0" applyAlignment="0" applyProtection="0">
      <alignment vertical="center"/>
    </xf>
    <xf numFmtId="0" fontId="15" fillId="7" borderId="7" applyNumberFormat="0" applyFont="0" applyAlignment="0" applyProtection="0">
      <alignment vertical="center"/>
    </xf>
    <xf numFmtId="0" fontId="15" fillId="7" borderId="7" applyNumberFormat="0" applyFont="0" applyAlignment="0" applyProtection="0">
      <alignment vertical="center"/>
    </xf>
    <xf numFmtId="0" fontId="15" fillId="7" borderId="7" applyNumberFormat="0" applyFont="0" applyAlignment="0" applyProtection="0">
      <alignment vertical="center"/>
    </xf>
    <xf numFmtId="0" fontId="15" fillId="7" borderId="7" applyNumberFormat="0" applyFont="0" applyAlignment="0" applyProtection="0">
      <alignment vertical="center"/>
    </xf>
    <xf numFmtId="0" fontId="15" fillId="7" borderId="7" applyNumberFormat="0" applyFont="0" applyAlignment="0" applyProtection="0">
      <alignment vertical="center"/>
    </xf>
    <xf numFmtId="0" fontId="15" fillId="7" borderId="7" applyNumberFormat="0" applyFont="0" applyAlignment="0" applyProtection="0">
      <alignment vertical="center"/>
    </xf>
    <xf numFmtId="0" fontId="15" fillId="7" borderId="7" applyNumberFormat="0" applyFont="0" applyAlignment="0" applyProtection="0">
      <alignment vertical="center"/>
    </xf>
    <xf numFmtId="0" fontId="15" fillId="7" borderId="7" applyNumberFormat="0" applyFont="0" applyAlignment="0" applyProtection="0">
      <alignment vertical="center"/>
    </xf>
    <xf numFmtId="0" fontId="15" fillId="7" borderId="7" applyNumberFormat="0" applyFont="0" applyAlignment="0" applyProtection="0">
      <alignment vertical="center"/>
    </xf>
    <xf numFmtId="0" fontId="15" fillId="7" borderId="7" applyNumberFormat="0" applyFont="0" applyAlignment="0" applyProtection="0">
      <alignment vertical="center"/>
    </xf>
    <xf numFmtId="0" fontId="15" fillId="7" borderId="7" applyNumberFormat="0" applyFont="0" applyAlignment="0" applyProtection="0">
      <alignment vertical="center"/>
    </xf>
    <xf numFmtId="0" fontId="15" fillId="7" borderId="7" applyNumberFormat="0" applyFont="0" applyAlignment="0" applyProtection="0">
      <alignment vertical="center"/>
    </xf>
    <xf numFmtId="0" fontId="15" fillId="7" borderId="7" applyNumberFormat="0" applyFont="0" applyAlignment="0" applyProtection="0">
      <alignment vertical="center"/>
    </xf>
    <xf numFmtId="0" fontId="15" fillId="7" borderId="7" applyNumberFormat="0" applyFont="0" applyAlignment="0" applyProtection="0">
      <alignment vertical="center"/>
    </xf>
    <xf numFmtId="0" fontId="15" fillId="7" borderId="7" applyNumberFormat="0" applyFont="0" applyAlignment="0" applyProtection="0">
      <alignment vertical="center"/>
    </xf>
    <xf numFmtId="0" fontId="15" fillId="7" borderId="7" applyNumberFormat="0" applyFont="0" applyAlignment="0" applyProtection="0">
      <alignment vertical="center"/>
    </xf>
    <xf numFmtId="0" fontId="15" fillId="7" borderId="7" applyNumberFormat="0" applyFont="0" applyAlignment="0" applyProtection="0">
      <alignment vertical="center"/>
    </xf>
    <xf numFmtId="0" fontId="15" fillId="7" borderId="7" applyNumberFormat="0" applyFont="0" applyAlignment="0" applyProtection="0">
      <alignment vertical="center"/>
    </xf>
    <xf numFmtId="0" fontId="15" fillId="7" borderId="7" applyNumberFormat="0" applyFont="0" applyAlignment="0" applyProtection="0">
      <alignment vertical="center"/>
    </xf>
    <xf numFmtId="0" fontId="15" fillId="7" borderId="7" applyNumberFormat="0" applyFont="0" applyAlignment="0" applyProtection="0">
      <alignment vertical="center"/>
    </xf>
    <xf numFmtId="0" fontId="15" fillId="7" borderId="7" applyNumberFormat="0" applyFont="0" applyAlignment="0" applyProtection="0">
      <alignment vertical="center"/>
    </xf>
    <xf numFmtId="0" fontId="15" fillId="7" borderId="7" applyNumberFormat="0" applyFont="0" applyAlignment="0" applyProtection="0">
      <alignment vertical="center"/>
    </xf>
    <xf numFmtId="0" fontId="15" fillId="7" borderId="7" applyNumberFormat="0" applyFont="0" applyAlignment="0" applyProtection="0">
      <alignment vertical="center"/>
    </xf>
    <xf numFmtId="0" fontId="15" fillId="7" borderId="7" applyNumberFormat="0" applyFont="0" applyAlignment="0" applyProtection="0">
      <alignment vertical="center"/>
    </xf>
    <xf numFmtId="0" fontId="15" fillId="7" borderId="7" applyNumberFormat="0" applyFont="0" applyAlignment="0" applyProtection="0">
      <alignment vertical="center"/>
    </xf>
    <xf numFmtId="0" fontId="15" fillId="7" borderId="7" applyNumberFormat="0" applyFont="0" applyAlignment="0" applyProtection="0">
      <alignment vertical="center"/>
    </xf>
    <xf numFmtId="0" fontId="15" fillId="7" borderId="7" applyNumberFormat="0" applyFont="0" applyAlignment="0" applyProtection="0">
      <alignment vertical="center"/>
    </xf>
    <xf numFmtId="0" fontId="15" fillId="7" borderId="7" applyNumberFormat="0" applyFont="0" applyAlignment="0" applyProtection="0">
      <alignment vertical="center"/>
    </xf>
    <xf numFmtId="0" fontId="15" fillId="7" borderId="7" applyNumberFormat="0" applyFont="0" applyAlignment="0" applyProtection="0">
      <alignment vertical="center"/>
    </xf>
    <xf numFmtId="0" fontId="15" fillId="7" borderId="7" applyNumberFormat="0" applyFont="0" applyAlignment="0" applyProtection="0">
      <alignment vertical="center"/>
    </xf>
    <xf numFmtId="0" fontId="15" fillId="7" borderId="7" applyNumberFormat="0" applyFont="0" applyAlignment="0" applyProtection="0">
      <alignment vertical="center"/>
    </xf>
    <xf numFmtId="0" fontId="15" fillId="7" borderId="7" applyNumberFormat="0" applyFont="0" applyAlignment="0" applyProtection="0">
      <alignment vertical="center"/>
    </xf>
    <xf numFmtId="0" fontId="15" fillId="7" borderId="7" applyNumberFormat="0" applyFont="0" applyAlignment="0" applyProtection="0">
      <alignment vertical="center"/>
    </xf>
    <xf numFmtId="0" fontId="15" fillId="7" borderId="7" applyNumberFormat="0" applyFont="0" applyAlignment="0" applyProtection="0">
      <alignment vertical="center"/>
    </xf>
    <xf numFmtId="0" fontId="15" fillId="7" borderId="7" applyNumberFormat="0" applyFont="0" applyAlignment="0" applyProtection="0">
      <alignment vertical="center"/>
    </xf>
    <xf numFmtId="0" fontId="15" fillId="7" borderId="7" applyNumberFormat="0" applyFont="0" applyAlignment="0" applyProtection="0">
      <alignment vertical="center"/>
    </xf>
    <xf numFmtId="0" fontId="15" fillId="7" borderId="7" applyNumberFormat="0" applyFont="0" applyAlignment="0" applyProtection="0">
      <alignment vertical="center"/>
    </xf>
    <xf numFmtId="0" fontId="15" fillId="7" borderId="7" applyNumberFormat="0" applyFont="0" applyAlignment="0" applyProtection="0">
      <alignment vertical="center"/>
    </xf>
    <xf numFmtId="0" fontId="15" fillId="7" borderId="7" applyNumberFormat="0" applyFont="0" applyAlignment="0" applyProtection="0">
      <alignment vertical="center"/>
    </xf>
    <xf numFmtId="0" fontId="15" fillId="7" borderId="7" applyNumberFormat="0" applyFont="0" applyAlignment="0" applyProtection="0">
      <alignment vertical="center"/>
    </xf>
    <xf numFmtId="0" fontId="15" fillId="7" borderId="7" applyNumberFormat="0" applyFont="0" applyAlignment="0" applyProtection="0">
      <alignment vertical="center"/>
    </xf>
    <xf numFmtId="0" fontId="15" fillId="7" borderId="7" applyNumberFormat="0" applyFont="0" applyAlignment="0" applyProtection="0">
      <alignment vertical="center"/>
    </xf>
    <xf numFmtId="0" fontId="15" fillId="7" borderId="7" applyNumberFormat="0" applyFont="0" applyAlignment="0" applyProtection="0">
      <alignment vertical="center"/>
    </xf>
    <xf numFmtId="0" fontId="15" fillId="7" borderId="7" applyNumberFormat="0" applyFont="0" applyAlignment="0" applyProtection="0">
      <alignment vertical="center"/>
    </xf>
    <xf numFmtId="0" fontId="15" fillId="7" borderId="7" applyNumberFormat="0" applyFont="0" applyAlignment="0" applyProtection="0">
      <alignment vertical="center"/>
    </xf>
    <xf numFmtId="0" fontId="15" fillId="7" borderId="7" applyNumberFormat="0" applyFont="0" applyAlignment="0" applyProtection="0">
      <alignment vertical="center"/>
    </xf>
    <xf numFmtId="0" fontId="15" fillId="7" borderId="7" applyNumberFormat="0" applyFont="0" applyAlignment="0" applyProtection="0">
      <alignment vertical="center"/>
    </xf>
    <xf numFmtId="0" fontId="15" fillId="7" borderId="7" applyNumberFormat="0" applyFont="0" applyAlignment="0" applyProtection="0">
      <alignment vertical="center"/>
    </xf>
    <xf numFmtId="0" fontId="21" fillId="0" borderId="8"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1" fillId="0" borderId="8"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1" fillId="0" borderId="8"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1" fillId="0" borderId="8"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196" fontId="55" fillId="0" borderId="0" applyBorder="0">
      <alignment horizontal="right"/>
    </xf>
    <xf numFmtId="49" fontId="32" fillId="0" borderId="0" applyFont="0"/>
    <xf numFmtId="0" fontId="23" fillId="27" borderId="10" applyNumberFormat="0" applyAlignment="0" applyProtection="0">
      <alignment vertical="center"/>
    </xf>
    <xf numFmtId="0" fontId="36" fillId="28" borderId="10" applyNumberFormat="0" applyAlignment="0" applyProtection="0">
      <alignment vertical="center"/>
    </xf>
    <xf numFmtId="0" fontId="36" fillId="28" borderId="10" applyNumberFormat="0" applyAlignment="0" applyProtection="0">
      <alignment vertical="center"/>
    </xf>
    <xf numFmtId="0" fontId="36" fillId="28" borderId="10" applyNumberFormat="0" applyAlignment="0" applyProtection="0">
      <alignment vertical="center"/>
    </xf>
    <xf numFmtId="0" fontId="36" fillId="28" borderId="10" applyNumberFormat="0" applyAlignment="0" applyProtection="0">
      <alignment vertical="center"/>
    </xf>
    <xf numFmtId="0" fontId="36" fillId="28" borderId="10" applyNumberFormat="0" applyAlignment="0" applyProtection="0">
      <alignment vertical="center"/>
    </xf>
    <xf numFmtId="0" fontId="36" fillId="28" borderId="10" applyNumberFormat="0" applyAlignment="0" applyProtection="0">
      <alignment vertical="center"/>
    </xf>
    <xf numFmtId="0" fontId="36" fillId="28" borderId="10" applyNumberFormat="0" applyAlignment="0" applyProtection="0">
      <alignment vertical="center"/>
    </xf>
    <xf numFmtId="0" fontId="36" fillId="28" borderId="10" applyNumberFormat="0" applyAlignment="0" applyProtection="0">
      <alignment vertical="center"/>
    </xf>
    <xf numFmtId="0" fontId="36" fillId="28" borderId="10" applyNumberFormat="0" applyAlignment="0" applyProtection="0">
      <alignment vertical="center"/>
    </xf>
    <xf numFmtId="0" fontId="36" fillId="28" borderId="10" applyNumberFormat="0" applyAlignment="0" applyProtection="0">
      <alignment vertical="center"/>
    </xf>
    <xf numFmtId="0" fontId="23" fillId="27" borderId="10" applyNumberFormat="0" applyAlignment="0" applyProtection="0">
      <alignment vertical="center"/>
    </xf>
    <xf numFmtId="0" fontId="36" fillId="28" borderId="10" applyNumberFormat="0" applyAlignment="0" applyProtection="0">
      <alignment vertical="center"/>
    </xf>
    <xf numFmtId="0" fontId="36" fillId="28" borderId="10" applyNumberFormat="0" applyAlignment="0" applyProtection="0">
      <alignment vertical="center"/>
    </xf>
    <xf numFmtId="0" fontId="36" fillId="28" borderId="10" applyNumberFormat="0" applyAlignment="0" applyProtection="0">
      <alignment vertical="center"/>
    </xf>
    <xf numFmtId="0" fontId="36" fillId="28" borderId="10" applyNumberFormat="0" applyAlignment="0" applyProtection="0">
      <alignment vertical="center"/>
    </xf>
    <xf numFmtId="0" fontId="36" fillId="28" borderId="10" applyNumberFormat="0" applyAlignment="0" applyProtection="0">
      <alignment vertical="center"/>
    </xf>
    <xf numFmtId="0" fontId="36" fillId="28" borderId="10" applyNumberFormat="0" applyAlignment="0" applyProtection="0">
      <alignment vertical="center"/>
    </xf>
    <xf numFmtId="0" fontId="36" fillId="28" borderId="10" applyNumberFormat="0" applyAlignment="0" applyProtection="0">
      <alignment vertical="center"/>
    </xf>
    <xf numFmtId="0" fontId="36" fillId="28" borderId="10" applyNumberFormat="0" applyAlignment="0" applyProtection="0">
      <alignment vertical="center"/>
    </xf>
    <xf numFmtId="0" fontId="36" fillId="28" borderId="10" applyNumberFormat="0" applyAlignment="0" applyProtection="0">
      <alignment vertical="center"/>
    </xf>
    <xf numFmtId="0" fontId="36" fillId="28" borderId="10" applyNumberFormat="0" applyAlignment="0" applyProtection="0">
      <alignment vertical="center"/>
    </xf>
    <xf numFmtId="0" fontId="23" fillId="27" borderId="10" applyNumberFormat="0" applyAlignment="0" applyProtection="0">
      <alignment vertical="center"/>
    </xf>
    <xf numFmtId="0" fontId="36" fillId="28" borderId="10" applyNumberFormat="0" applyAlignment="0" applyProtection="0">
      <alignment vertical="center"/>
    </xf>
    <xf numFmtId="0" fontId="36" fillId="28" borderId="10" applyNumberFormat="0" applyAlignment="0" applyProtection="0">
      <alignment vertical="center"/>
    </xf>
    <xf numFmtId="0" fontId="36" fillId="28" borderId="10" applyNumberFormat="0" applyAlignment="0" applyProtection="0">
      <alignment vertical="center"/>
    </xf>
    <xf numFmtId="0" fontId="36" fillId="28" borderId="10" applyNumberFormat="0" applyAlignment="0" applyProtection="0">
      <alignment vertical="center"/>
    </xf>
    <xf numFmtId="0" fontId="36" fillId="28" borderId="10" applyNumberFormat="0" applyAlignment="0" applyProtection="0">
      <alignment vertical="center"/>
    </xf>
    <xf numFmtId="0" fontId="36" fillId="28" borderId="10" applyNumberFormat="0" applyAlignment="0" applyProtection="0">
      <alignment vertical="center"/>
    </xf>
    <xf numFmtId="0" fontId="36" fillId="28" borderId="10" applyNumberFormat="0" applyAlignment="0" applyProtection="0">
      <alignment vertical="center"/>
    </xf>
    <xf numFmtId="0" fontId="36" fillId="28" borderId="10" applyNumberFormat="0" applyAlignment="0" applyProtection="0">
      <alignment vertical="center"/>
    </xf>
    <xf numFmtId="0" fontId="36" fillId="28" borderId="10" applyNumberFormat="0" applyAlignment="0" applyProtection="0">
      <alignment vertical="center"/>
    </xf>
    <xf numFmtId="0" fontId="36" fillId="28" borderId="10" applyNumberFormat="0" applyAlignment="0" applyProtection="0">
      <alignment vertical="center"/>
    </xf>
    <xf numFmtId="0" fontId="23" fillId="27" borderId="10" applyNumberFormat="0" applyAlignment="0" applyProtection="0">
      <alignment vertical="center"/>
    </xf>
    <xf numFmtId="0" fontId="36" fillId="28" borderId="10" applyNumberFormat="0" applyAlignment="0" applyProtection="0">
      <alignment vertical="center"/>
    </xf>
    <xf numFmtId="0" fontId="36" fillId="28" borderId="10" applyNumberFormat="0" applyAlignment="0" applyProtection="0">
      <alignment vertical="center"/>
    </xf>
    <xf numFmtId="0" fontId="36" fillId="28" borderId="10" applyNumberFormat="0" applyAlignment="0" applyProtection="0">
      <alignment vertical="center"/>
    </xf>
    <xf numFmtId="0" fontId="36" fillId="28" borderId="10" applyNumberFormat="0" applyAlignment="0" applyProtection="0">
      <alignment vertical="center"/>
    </xf>
    <xf numFmtId="0" fontId="36" fillId="28" borderId="10" applyNumberFormat="0" applyAlignment="0" applyProtection="0">
      <alignment vertical="center"/>
    </xf>
    <xf numFmtId="0" fontId="36" fillId="28" borderId="10" applyNumberFormat="0" applyAlignment="0" applyProtection="0">
      <alignment vertical="center"/>
    </xf>
    <xf numFmtId="0" fontId="36" fillId="28" borderId="10" applyNumberFormat="0" applyAlignment="0" applyProtection="0">
      <alignment vertical="center"/>
    </xf>
    <xf numFmtId="0" fontId="36" fillId="28" borderId="10" applyNumberFormat="0" applyAlignment="0" applyProtection="0">
      <alignment vertical="center"/>
    </xf>
    <xf numFmtId="0" fontId="36" fillId="28" borderId="10" applyNumberFormat="0" applyAlignment="0" applyProtection="0">
      <alignment vertical="center"/>
    </xf>
    <xf numFmtId="0" fontId="36" fillId="28" borderId="10" applyNumberFormat="0" applyAlignment="0" applyProtection="0">
      <alignment vertical="center"/>
    </xf>
    <xf numFmtId="0" fontId="36" fillId="28" borderId="10" applyNumberFormat="0" applyAlignment="0" applyProtection="0">
      <alignment vertical="center"/>
    </xf>
    <xf numFmtId="0" fontId="36" fillId="28" borderId="10" applyNumberFormat="0" applyAlignment="0" applyProtection="0">
      <alignment vertical="center"/>
    </xf>
    <xf numFmtId="0" fontId="36" fillId="28" borderId="10" applyNumberFormat="0" applyAlignment="0" applyProtection="0">
      <alignment vertical="center"/>
    </xf>
    <xf numFmtId="0" fontId="36" fillId="28" borderId="10" applyNumberFormat="0" applyAlignment="0" applyProtection="0">
      <alignment vertical="center"/>
    </xf>
    <xf numFmtId="0" fontId="36" fillId="28" borderId="10" applyNumberFormat="0" applyAlignment="0" applyProtection="0">
      <alignment vertical="center"/>
    </xf>
    <xf numFmtId="0" fontId="36" fillId="28" borderId="10" applyNumberFormat="0" applyAlignment="0" applyProtection="0">
      <alignment vertical="center"/>
    </xf>
    <xf numFmtId="0" fontId="36" fillId="28" borderId="10" applyNumberFormat="0" applyAlignment="0" applyProtection="0">
      <alignment vertical="center"/>
    </xf>
    <xf numFmtId="0" fontId="36" fillId="28" borderId="10" applyNumberFormat="0" applyAlignment="0" applyProtection="0">
      <alignment vertical="center"/>
    </xf>
    <xf numFmtId="0" fontId="36" fillId="28" borderId="10" applyNumberFormat="0" applyAlignment="0" applyProtection="0">
      <alignment vertical="center"/>
    </xf>
    <xf numFmtId="0" fontId="36" fillId="28" borderId="10" applyNumberFormat="0" applyAlignment="0" applyProtection="0">
      <alignment vertical="center"/>
    </xf>
    <xf numFmtId="0" fontId="36" fillId="28" borderId="10" applyNumberFormat="0" applyAlignment="0" applyProtection="0">
      <alignment vertical="center"/>
    </xf>
    <xf numFmtId="0" fontId="36" fillId="28" borderId="10" applyNumberFormat="0" applyAlignment="0" applyProtection="0">
      <alignment vertical="center"/>
    </xf>
    <xf numFmtId="0" fontId="36" fillId="28" borderId="10" applyNumberFormat="0" applyAlignment="0" applyProtection="0">
      <alignment vertical="center"/>
    </xf>
    <xf numFmtId="0" fontId="36" fillId="28" borderId="10" applyNumberFormat="0" applyAlignment="0" applyProtection="0">
      <alignment vertical="center"/>
    </xf>
    <xf numFmtId="0" fontId="36" fillId="28" borderId="10"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38" fontId="2" fillId="0" borderId="0" applyFont="0" applyFill="0" applyBorder="0" applyAlignment="0" applyProtection="0"/>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0" fontId="25" fillId="0" borderId="11"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25" fillId="0" borderId="11"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25" fillId="0" borderId="11"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25" fillId="0" borderId="11"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26" fillId="0" borderId="13" applyNumberFormat="0" applyFill="0" applyAlignment="0" applyProtection="0">
      <alignment vertical="center"/>
    </xf>
    <xf numFmtId="0" fontId="38" fillId="0" borderId="14" applyNumberFormat="0" applyFill="0" applyAlignment="0" applyProtection="0">
      <alignment vertical="center"/>
    </xf>
    <xf numFmtId="0" fontId="38" fillId="0" borderId="14" applyNumberFormat="0" applyFill="0" applyAlignment="0" applyProtection="0">
      <alignment vertical="center"/>
    </xf>
    <xf numFmtId="0" fontId="38" fillId="0" borderId="14" applyNumberFormat="0" applyFill="0" applyAlignment="0" applyProtection="0">
      <alignment vertical="center"/>
    </xf>
    <xf numFmtId="0" fontId="38" fillId="0" borderId="14" applyNumberFormat="0" applyFill="0" applyAlignment="0" applyProtection="0">
      <alignment vertical="center"/>
    </xf>
    <xf numFmtId="0" fontId="38" fillId="0" borderId="14" applyNumberFormat="0" applyFill="0" applyAlignment="0" applyProtection="0">
      <alignment vertical="center"/>
    </xf>
    <xf numFmtId="0" fontId="38" fillId="0" borderId="14" applyNumberFormat="0" applyFill="0" applyAlignment="0" applyProtection="0">
      <alignment vertical="center"/>
    </xf>
    <xf numFmtId="0" fontId="38" fillId="0" borderId="14" applyNumberFormat="0" applyFill="0" applyAlignment="0" applyProtection="0">
      <alignment vertical="center"/>
    </xf>
    <xf numFmtId="0" fontId="38" fillId="0" borderId="14" applyNumberFormat="0" applyFill="0" applyAlignment="0" applyProtection="0">
      <alignment vertical="center"/>
    </xf>
    <xf numFmtId="0" fontId="38" fillId="0" borderId="14" applyNumberFormat="0" applyFill="0" applyAlignment="0" applyProtection="0">
      <alignment vertical="center"/>
    </xf>
    <xf numFmtId="0" fontId="38" fillId="0" borderId="14" applyNumberFormat="0" applyFill="0" applyAlignment="0" applyProtection="0">
      <alignment vertical="center"/>
    </xf>
    <xf numFmtId="0" fontId="26" fillId="0" borderId="13" applyNumberFormat="0" applyFill="0" applyAlignment="0" applyProtection="0">
      <alignment vertical="center"/>
    </xf>
    <xf numFmtId="0" fontId="38" fillId="0" borderId="14" applyNumberFormat="0" applyFill="0" applyAlignment="0" applyProtection="0">
      <alignment vertical="center"/>
    </xf>
    <xf numFmtId="0" fontId="38" fillId="0" borderId="14" applyNumberFormat="0" applyFill="0" applyAlignment="0" applyProtection="0">
      <alignment vertical="center"/>
    </xf>
    <xf numFmtId="0" fontId="38" fillId="0" borderId="14" applyNumberFormat="0" applyFill="0" applyAlignment="0" applyProtection="0">
      <alignment vertical="center"/>
    </xf>
    <xf numFmtId="0" fontId="38" fillId="0" borderId="14" applyNumberFormat="0" applyFill="0" applyAlignment="0" applyProtection="0">
      <alignment vertical="center"/>
    </xf>
    <xf numFmtId="0" fontId="38" fillId="0" borderId="14" applyNumberFormat="0" applyFill="0" applyAlignment="0" applyProtection="0">
      <alignment vertical="center"/>
    </xf>
    <xf numFmtId="0" fontId="38" fillId="0" borderId="14" applyNumberFormat="0" applyFill="0" applyAlignment="0" applyProtection="0">
      <alignment vertical="center"/>
    </xf>
    <xf numFmtId="0" fontId="38" fillId="0" borderId="14" applyNumberFormat="0" applyFill="0" applyAlignment="0" applyProtection="0">
      <alignment vertical="center"/>
    </xf>
    <xf numFmtId="0" fontId="38" fillId="0" borderId="14" applyNumberFormat="0" applyFill="0" applyAlignment="0" applyProtection="0">
      <alignment vertical="center"/>
    </xf>
    <xf numFmtId="0" fontId="38" fillId="0" borderId="14" applyNumberFormat="0" applyFill="0" applyAlignment="0" applyProtection="0">
      <alignment vertical="center"/>
    </xf>
    <xf numFmtId="0" fontId="38" fillId="0" borderId="14" applyNumberFormat="0" applyFill="0" applyAlignment="0" applyProtection="0">
      <alignment vertical="center"/>
    </xf>
    <xf numFmtId="0" fontId="26" fillId="0" borderId="13" applyNumberFormat="0" applyFill="0" applyAlignment="0" applyProtection="0">
      <alignment vertical="center"/>
    </xf>
    <xf numFmtId="0" fontId="38" fillId="0" borderId="14" applyNumberFormat="0" applyFill="0" applyAlignment="0" applyProtection="0">
      <alignment vertical="center"/>
    </xf>
    <xf numFmtId="0" fontId="38" fillId="0" borderId="14" applyNumberFormat="0" applyFill="0" applyAlignment="0" applyProtection="0">
      <alignment vertical="center"/>
    </xf>
    <xf numFmtId="0" fontId="38" fillId="0" borderId="14" applyNumberFormat="0" applyFill="0" applyAlignment="0" applyProtection="0">
      <alignment vertical="center"/>
    </xf>
    <xf numFmtId="0" fontId="38" fillId="0" borderId="14" applyNumberFormat="0" applyFill="0" applyAlignment="0" applyProtection="0">
      <alignment vertical="center"/>
    </xf>
    <xf numFmtId="0" fontId="38" fillId="0" borderId="14" applyNumberFormat="0" applyFill="0" applyAlignment="0" applyProtection="0">
      <alignment vertical="center"/>
    </xf>
    <xf numFmtId="0" fontId="38" fillId="0" borderId="14" applyNumberFormat="0" applyFill="0" applyAlignment="0" applyProtection="0">
      <alignment vertical="center"/>
    </xf>
    <xf numFmtId="0" fontId="38" fillId="0" borderId="14" applyNumberFormat="0" applyFill="0" applyAlignment="0" applyProtection="0">
      <alignment vertical="center"/>
    </xf>
    <xf numFmtId="0" fontId="38" fillId="0" borderId="14" applyNumberFormat="0" applyFill="0" applyAlignment="0" applyProtection="0">
      <alignment vertical="center"/>
    </xf>
    <xf numFmtId="0" fontId="38" fillId="0" borderId="14" applyNumberFormat="0" applyFill="0" applyAlignment="0" applyProtection="0">
      <alignment vertical="center"/>
    </xf>
    <xf numFmtId="0" fontId="38" fillId="0" borderId="14" applyNumberFormat="0" applyFill="0" applyAlignment="0" applyProtection="0">
      <alignment vertical="center"/>
    </xf>
    <xf numFmtId="0" fontId="26" fillId="0" borderId="13" applyNumberFormat="0" applyFill="0" applyAlignment="0" applyProtection="0">
      <alignment vertical="center"/>
    </xf>
    <xf numFmtId="0" fontId="38" fillId="0" borderId="14" applyNumberFormat="0" applyFill="0" applyAlignment="0" applyProtection="0">
      <alignment vertical="center"/>
    </xf>
    <xf numFmtId="0" fontId="38" fillId="0" borderId="14" applyNumberFormat="0" applyFill="0" applyAlignment="0" applyProtection="0">
      <alignment vertical="center"/>
    </xf>
    <xf numFmtId="0" fontId="38" fillId="0" borderId="14" applyNumberFormat="0" applyFill="0" applyAlignment="0" applyProtection="0">
      <alignment vertical="center"/>
    </xf>
    <xf numFmtId="0" fontId="38" fillId="0" borderId="14" applyNumberFormat="0" applyFill="0" applyAlignment="0" applyProtection="0">
      <alignment vertical="center"/>
    </xf>
    <xf numFmtId="0" fontId="38" fillId="0" borderId="14" applyNumberFormat="0" applyFill="0" applyAlignment="0" applyProtection="0">
      <alignment vertical="center"/>
    </xf>
    <xf numFmtId="0" fontId="38" fillId="0" borderId="14" applyNumberFormat="0" applyFill="0" applyAlignment="0" applyProtection="0">
      <alignment vertical="center"/>
    </xf>
    <xf numFmtId="0" fontId="38" fillId="0" borderId="14" applyNumberFormat="0" applyFill="0" applyAlignment="0" applyProtection="0">
      <alignment vertical="center"/>
    </xf>
    <xf numFmtId="0" fontId="38" fillId="0" borderId="14" applyNumberFormat="0" applyFill="0" applyAlignment="0" applyProtection="0">
      <alignment vertical="center"/>
    </xf>
    <xf numFmtId="0" fontId="38" fillId="0" borderId="14" applyNumberFormat="0" applyFill="0" applyAlignment="0" applyProtection="0">
      <alignment vertical="center"/>
    </xf>
    <xf numFmtId="0" fontId="38" fillId="0" borderId="14" applyNumberFormat="0" applyFill="0" applyAlignment="0" applyProtection="0">
      <alignment vertical="center"/>
    </xf>
    <xf numFmtId="0" fontId="38" fillId="0" borderId="14" applyNumberFormat="0" applyFill="0" applyAlignment="0" applyProtection="0">
      <alignment vertical="center"/>
    </xf>
    <xf numFmtId="0" fontId="38" fillId="0" borderId="14" applyNumberFormat="0" applyFill="0" applyAlignment="0" applyProtection="0">
      <alignment vertical="center"/>
    </xf>
    <xf numFmtId="0" fontId="38" fillId="0" borderId="14" applyNumberFormat="0" applyFill="0" applyAlignment="0" applyProtection="0">
      <alignment vertical="center"/>
    </xf>
    <xf numFmtId="0" fontId="38" fillId="0" borderId="14" applyNumberFormat="0" applyFill="0" applyAlignment="0" applyProtection="0">
      <alignment vertical="center"/>
    </xf>
    <xf numFmtId="0" fontId="38" fillId="0" borderId="14" applyNumberFormat="0" applyFill="0" applyAlignment="0" applyProtection="0">
      <alignment vertical="center"/>
    </xf>
    <xf numFmtId="0" fontId="38" fillId="0" borderId="14" applyNumberFormat="0" applyFill="0" applyAlignment="0" applyProtection="0">
      <alignment vertical="center"/>
    </xf>
    <xf numFmtId="0" fontId="38" fillId="0" borderId="14" applyNumberFormat="0" applyFill="0" applyAlignment="0" applyProtection="0">
      <alignment vertical="center"/>
    </xf>
    <xf numFmtId="0" fontId="38" fillId="0" borderId="14" applyNumberFormat="0" applyFill="0" applyAlignment="0" applyProtection="0">
      <alignment vertical="center"/>
    </xf>
    <xf numFmtId="0" fontId="38" fillId="0" borderId="14" applyNumberFormat="0" applyFill="0" applyAlignment="0" applyProtection="0">
      <alignment vertical="center"/>
    </xf>
    <xf numFmtId="0" fontId="38" fillId="0" borderId="14" applyNumberFormat="0" applyFill="0" applyAlignment="0" applyProtection="0">
      <alignment vertical="center"/>
    </xf>
    <xf numFmtId="0" fontId="38" fillId="0" borderId="14" applyNumberFormat="0" applyFill="0" applyAlignment="0" applyProtection="0">
      <alignment vertical="center"/>
    </xf>
    <xf numFmtId="0" fontId="38" fillId="0" borderId="14" applyNumberFormat="0" applyFill="0" applyAlignment="0" applyProtection="0">
      <alignment vertical="center"/>
    </xf>
    <xf numFmtId="0" fontId="38" fillId="0" borderId="14" applyNumberFormat="0" applyFill="0" applyAlignment="0" applyProtection="0">
      <alignment vertical="center"/>
    </xf>
    <xf numFmtId="0" fontId="38" fillId="0" borderId="14" applyNumberFormat="0" applyFill="0" applyAlignment="0" applyProtection="0">
      <alignment vertical="center"/>
    </xf>
    <xf numFmtId="0" fontId="38" fillId="0" borderId="14" applyNumberFormat="0" applyFill="0" applyAlignment="0" applyProtection="0">
      <alignment vertical="center"/>
    </xf>
    <xf numFmtId="0" fontId="27" fillId="0" borderId="15"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27" fillId="0" borderId="15"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27" fillId="0" borderId="15"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27" fillId="0" borderId="15"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27"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8" fillId="0" borderId="17"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7"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7"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7"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9" fillId="27" borderId="19" applyNumberFormat="0" applyAlignment="0" applyProtection="0">
      <alignment vertical="center"/>
    </xf>
    <xf numFmtId="0" fontId="29" fillId="28" borderId="19" applyNumberFormat="0" applyAlignment="0" applyProtection="0">
      <alignment vertical="center"/>
    </xf>
    <xf numFmtId="0" fontId="29" fillId="28" borderId="19" applyNumberFormat="0" applyAlignment="0" applyProtection="0">
      <alignment vertical="center"/>
    </xf>
    <xf numFmtId="0" fontId="29" fillId="28" borderId="19" applyNumberFormat="0" applyAlignment="0" applyProtection="0">
      <alignment vertical="center"/>
    </xf>
    <xf numFmtId="0" fontId="29" fillId="28" borderId="19" applyNumberFormat="0" applyAlignment="0" applyProtection="0">
      <alignment vertical="center"/>
    </xf>
    <xf numFmtId="0" fontId="29" fillId="28" borderId="19" applyNumberFormat="0" applyAlignment="0" applyProtection="0">
      <alignment vertical="center"/>
    </xf>
    <xf numFmtId="0" fontId="29" fillId="28" borderId="19" applyNumberFormat="0" applyAlignment="0" applyProtection="0">
      <alignment vertical="center"/>
    </xf>
    <xf numFmtId="0" fontId="29" fillId="28" borderId="19" applyNumberFormat="0" applyAlignment="0" applyProtection="0">
      <alignment vertical="center"/>
    </xf>
    <xf numFmtId="0" fontId="29" fillId="28" borderId="19" applyNumberFormat="0" applyAlignment="0" applyProtection="0">
      <alignment vertical="center"/>
    </xf>
    <xf numFmtId="0" fontId="29" fillId="28" borderId="19" applyNumberFormat="0" applyAlignment="0" applyProtection="0">
      <alignment vertical="center"/>
    </xf>
    <xf numFmtId="0" fontId="29" fillId="28" borderId="19" applyNumberFormat="0" applyAlignment="0" applyProtection="0">
      <alignment vertical="center"/>
    </xf>
    <xf numFmtId="0" fontId="29" fillId="27" borderId="19" applyNumberFormat="0" applyAlignment="0" applyProtection="0">
      <alignment vertical="center"/>
    </xf>
    <xf numFmtId="0" fontId="29" fillId="28" borderId="19" applyNumberFormat="0" applyAlignment="0" applyProtection="0">
      <alignment vertical="center"/>
    </xf>
    <xf numFmtId="0" fontId="29" fillId="28" borderId="19" applyNumberFormat="0" applyAlignment="0" applyProtection="0">
      <alignment vertical="center"/>
    </xf>
    <xf numFmtId="0" fontId="29" fillId="28" borderId="19" applyNumberFormat="0" applyAlignment="0" applyProtection="0">
      <alignment vertical="center"/>
    </xf>
    <xf numFmtId="0" fontId="29" fillId="28" borderId="19" applyNumberFormat="0" applyAlignment="0" applyProtection="0">
      <alignment vertical="center"/>
    </xf>
    <xf numFmtId="0" fontId="29" fillId="28" borderId="19" applyNumberFormat="0" applyAlignment="0" applyProtection="0">
      <alignment vertical="center"/>
    </xf>
    <xf numFmtId="0" fontId="29" fillId="28" borderId="19" applyNumberFormat="0" applyAlignment="0" applyProtection="0">
      <alignment vertical="center"/>
    </xf>
    <xf numFmtId="0" fontId="29" fillId="28" borderId="19" applyNumberFormat="0" applyAlignment="0" applyProtection="0">
      <alignment vertical="center"/>
    </xf>
    <xf numFmtId="0" fontId="29" fillId="28" borderId="19" applyNumberFormat="0" applyAlignment="0" applyProtection="0">
      <alignment vertical="center"/>
    </xf>
    <xf numFmtId="0" fontId="29" fillId="28" borderId="19" applyNumberFormat="0" applyAlignment="0" applyProtection="0">
      <alignment vertical="center"/>
    </xf>
    <xf numFmtId="0" fontId="29" fillId="28" borderId="19" applyNumberFormat="0" applyAlignment="0" applyProtection="0">
      <alignment vertical="center"/>
    </xf>
    <xf numFmtId="0" fontId="29" fillId="27" borderId="19" applyNumberFormat="0" applyAlignment="0" applyProtection="0">
      <alignment vertical="center"/>
    </xf>
    <xf numFmtId="0" fontId="29" fillId="28" borderId="19" applyNumberFormat="0" applyAlignment="0" applyProtection="0">
      <alignment vertical="center"/>
    </xf>
    <xf numFmtId="0" fontId="29" fillId="28" borderId="19" applyNumberFormat="0" applyAlignment="0" applyProtection="0">
      <alignment vertical="center"/>
    </xf>
    <xf numFmtId="0" fontId="29" fillId="28" borderId="19" applyNumberFormat="0" applyAlignment="0" applyProtection="0">
      <alignment vertical="center"/>
    </xf>
    <xf numFmtId="0" fontId="29" fillId="28" borderId="19" applyNumberFormat="0" applyAlignment="0" applyProtection="0">
      <alignment vertical="center"/>
    </xf>
    <xf numFmtId="0" fontId="29" fillId="28" borderId="19" applyNumberFormat="0" applyAlignment="0" applyProtection="0">
      <alignment vertical="center"/>
    </xf>
    <xf numFmtId="0" fontId="29" fillId="28" borderId="19" applyNumberFormat="0" applyAlignment="0" applyProtection="0">
      <alignment vertical="center"/>
    </xf>
    <xf numFmtId="0" fontId="29" fillId="28" borderId="19" applyNumberFormat="0" applyAlignment="0" applyProtection="0">
      <alignment vertical="center"/>
    </xf>
    <xf numFmtId="0" fontId="29" fillId="28" borderId="19" applyNumberFormat="0" applyAlignment="0" applyProtection="0">
      <alignment vertical="center"/>
    </xf>
    <xf numFmtId="0" fontId="29" fillId="28" borderId="19" applyNumberFormat="0" applyAlignment="0" applyProtection="0">
      <alignment vertical="center"/>
    </xf>
    <xf numFmtId="0" fontId="29" fillId="28" borderId="19" applyNumberFormat="0" applyAlignment="0" applyProtection="0">
      <alignment vertical="center"/>
    </xf>
    <xf numFmtId="0" fontId="29" fillId="27" borderId="19" applyNumberFormat="0" applyAlignment="0" applyProtection="0">
      <alignment vertical="center"/>
    </xf>
    <xf numFmtId="0" fontId="29" fillId="28" borderId="19" applyNumberFormat="0" applyAlignment="0" applyProtection="0">
      <alignment vertical="center"/>
    </xf>
    <xf numFmtId="0" fontId="29" fillId="28" borderId="19" applyNumberFormat="0" applyAlignment="0" applyProtection="0">
      <alignment vertical="center"/>
    </xf>
    <xf numFmtId="0" fontId="29" fillId="28" borderId="19" applyNumberFormat="0" applyAlignment="0" applyProtection="0">
      <alignment vertical="center"/>
    </xf>
    <xf numFmtId="0" fontId="29" fillId="28" borderId="19" applyNumberFormat="0" applyAlignment="0" applyProtection="0">
      <alignment vertical="center"/>
    </xf>
    <xf numFmtId="0" fontId="29" fillId="28" borderId="19" applyNumberFormat="0" applyAlignment="0" applyProtection="0">
      <alignment vertical="center"/>
    </xf>
    <xf numFmtId="0" fontId="29" fillId="28" borderId="19" applyNumberFormat="0" applyAlignment="0" applyProtection="0">
      <alignment vertical="center"/>
    </xf>
    <xf numFmtId="0" fontId="29" fillId="28" borderId="19" applyNumberFormat="0" applyAlignment="0" applyProtection="0">
      <alignment vertical="center"/>
    </xf>
    <xf numFmtId="0" fontId="29" fillId="28" borderId="19" applyNumberFormat="0" applyAlignment="0" applyProtection="0">
      <alignment vertical="center"/>
    </xf>
    <xf numFmtId="0" fontId="29" fillId="28" borderId="19" applyNumberFormat="0" applyAlignment="0" applyProtection="0">
      <alignment vertical="center"/>
    </xf>
    <xf numFmtId="0" fontId="29" fillId="28" borderId="19" applyNumberFormat="0" applyAlignment="0" applyProtection="0">
      <alignment vertical="center"/>
    </xf>
    <xf numFmtId="0" fontId="29" fillId="28" borderId="19" applyNumberFormat="0" applyAlignment="0" applyProtection="0">
      <alignment vertical="center"/>
    </xf>
    <xf numFmtId="0" fontId="29" fillId="28" borderId="19" applyNumberFormat="0" applyAlignment="0" applyProtection="0">
      <alignment vertical="center"/>
    </xf>
    <xf numFmtId="0" fontId="29" fillId="28" borderId="19" applyNumberFormat="0" applyAlignment="0" applyProtection="0">
      <alignment vertical="center"/>
    </xf>
    <xf numFmtId="0" fontId="29" fillId="28" borderId="19" applyNumberFormat="0" applyAlignment="0" applyProtection="0">
      <alignment vertical="center"/>
    </xf>
    <xf numFmtId="0" fontId="29" fillId="28" borderId="19" applyNumberFormat="0" applyAlignment="0" applyProtection="0">
      <alignment vertical="center"/>
    </xf>
    <xf numFmtId="0" fontId="29" fillId="28" borderId="19" applyNumberFormat="0" applyAlignment="0" applyProtection="0">
      <alignment vertical="center"/>
    </xf>
    <xf numFmtId="0" fontId="29" fillId="28" borderId="19" applyNumberFormat="0" applyAlignment="0" applyProtection="0">
      <alignment vertical="center"/>
    </xf>
    <xf numFmtId="0" fontId="29" fillId="28" borderId="19" applyNumberFormat="0" applyAlignment="0" applyProtection="0">
      <alignment vertical="center"/>
    </xf>
    <xf numFmtId="0" fontId="29" fillId="28" borderId="19" applyNumberFormat="0" applyAlignment="0" applyProtection="0">
      <alignment vertical="center"/>
    </xf>
    <xf numFmtId="0" fontId="29" fillId="28" borderId="19" applyNumberFormat="0" applyAlignment="0" applyProtection="0">
      <alignment vertical="center"/>
    </xf>
    <xf numFmtId="0" fontId="29" fillId="28" borderId="19" applyNumberFormat="0" applyAlignment="0" applyProtection="0">
      <alignment vertical="center"/>
    </xf>
    <xf numFmtId="0" fontId="29" fillId="28" borderId="19" applyNumberFormat="0" applyAlignment="0" applyProtection="0">
      <alignment vertical="center"/>
    </xf>
    <xf numFmtId="0" fontId="29" fillId="28" borderId="19" applyNumberFormat="0" applyAlignment="0" applyProtection="0">
      <alignment vertical="center"/>
    </xf>
    <xf numFmtId="0" fontId="29" fillId="28" borderId="19" applyNumberFormat="0" applyAlignment="0" applyProtection="0">
      <alignment vertical="center"/>
    </xf>
    <xf numFmtId="0" fontId="29" fillId="28" borderId="19" applyNumberFormat="0" applyAlignment="0" applyProtection="0">
      <alignment vertical="center"/>
    </xf>
    <xf numFmtId="197" fontId="55" fillId="0" borderId="0" applyFill="0" applyBorder="0"/>
    <xf numFmtId="196" fontId="55" fillId="0" borderId="0" applyFill="0" applyBorder="0"/>
    <xf numFmtId="198" fontId="55" fillId="0" borderId="0" applyFill="0" applyBorder="0"/>
    <xf numFmtId="49" fontId="55" fillId="29" borderId="20">
      <alignment horizontal="center"/>
    </xf>
    <xf numFmtId="178" fontId="55" fillId="29" borderId="20">
      <alignment horizontal="right"/>
    </xf>
    <xf numFmtId="14" fontId="55" fillId="29" borderId="0" applyBorder="0">
      <alignment horizontal="center"/>
    </xf>
    <xf numFmtId="49" fontId="55" fillId="0" borderId="20"/>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56" fillId="0" borderId="21">
      <alignment horizontal="left"/>
    </xf>
    <xf numFmtId="176"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4" fontId="55" fillId="0" borderId="22" applyBorder="0">
      <alignment horizontal="left"/>
    </xf>
    <xf numFmtId="0" fontId="31" fillId="9" borderId="10" applyNumberFormat="0" applyAlignment="0" applyProtection="0">
      <alignment vertical="center"/>
    </xf>
    <xf numFmtId="0" fontId="31" fillId="12" borderId="10" applyNumberFormat="0" applyAlignment="0" applyProtection="0">
      <alignment vertical="center"/>
    </xf>
    <xf numFmtId="0" fontId="31" fillId="12" borderId="10" applyNumberFormat="0" applyAlignment="0" applyProtection="0">
      <alignment vertical="center"/>
    </xf>
    <xf numFmtId="0" fontId="31" fillId="12" borderId="10" applyNumberFormat="0" applyAlignment="0" applyProtection="0">
      <alignment vertical="center"/>
    </xf>
    <xf numFmtId="0" fontId="31" fillId="12" borderId="10" applyNumberFormat="0" applyAlignment="0" applyProtection="0">
      <alignment vertical="center"/>
    </xf>
    <xf numFmtId="0" fontId="31" fillId="12" borderId="10" applyNumberFormat="0" applyAlignment="0" applyProtection="0">
      <alignment vertical="center"/>
    </xf>
    <xf numFmtId="0" fontId="31" fillId="12" borderId="10" applyNumberFormat="0" applyAlignment="0" applyProtection="0">
      <alignment vertical="center"/>
    </xf>
    <xf numFmtId="0" fontId="31" fillId="12" borderId="10" applyNumberFormat="0" applyAlignment="0" applyProtection="0">
      <alignment vertical="center"/>
    </xf>
    <xf numFmtId="0" fontId="31" fillId="12" borderId="10" applyNumberFormat="0" applyAlignment="0" applyProtection="0">
      <alignment vertical="center"/>
    </xf>
    <xf numFmtId="0" fontId="31" fillId="12" borderId="10" applyNumberFormat="0" applyAlignment="0" applyProtection="0">
      <alignment vertical="center"/>
    </xf>
    <xf numFmtId="0" fontId="31" fillId="12" borderId="10" applyNumberFormat="0" applyAlignment="0" applyProtection="0">
      <alignment vertical="center"/>
    </xf>
    <xf numFmtId="0" fontId="31" fillId="9" borderId="10" applyNumberFormat="0" applyAlignment="0" applyProtection="0">
      <alignment vertical="center"/>
    </xf>
    <xf numFmtId="0" fontId="31" fillId="12" borderId="10" applyNumberFormat="0" applyAlignment="0" applyProtection="0">
      <alignment vertical="center"/>
    </xf>
    <xf numFmtId="0" fontId="31" fillId="12" borderId="10" applyNumberFormat="0" applyAlignment="0" applyProtection="0">
      <alignment vertical="center"/>
    </xf>
    <xf numFmtId="0" fontId="31" fillId="12" borderId="10" applyNumberFormat="0" applyAlignment="0" applyProtection="0">
      <alignment vertical="center"/>
    </xf>
    <xf numFmtId="0" fontId="31" fillId="12" borderId="10" applyNumberFormat="0" applyAlignment="0" applyProtection="0">
      <alignment vertical="center"/>
    </xf>
    <xf numFmtId="0" fontId="31" fillId="12" borderId="10" applyNumberFormat="0" applyAlignment="0" applyProtection="0">
      <alignment vertical="center"/>
    </xf>
    <xf numFmtId="0" fontId="31" fillId="12" borderId="10" applyNumberFormat="0" applyAlignment="0" applyProtection="0">
      <alignment vertical="center"/>
    </xf>
    <xf numFmtId="0" fontId="31" fillId="12" borderId="10" applyNumberFormat="0" applyAlignment="0" applyProtection="0">
      <alignment vertical="center"/>
    </xf>
    <xf numFmtId="0" fontId="31" fillId="12" borderId="10" applyNumberFormat="0" applyAlignment="0" applyProtection="0">
      <alignment vertical="center"/>
    </xf>
    <xf numFmtId="0" fontId="31" fillId="12" borderId="10" applyNumberFormat="0" applyAlignment="0" applyProtection="0">
      <alignment vertical="center"/>
    </xf>
    <xf numFmtId="0" fontId="31" fillId="12" borderId="10" applyNumberFormat="0" applyAlignment="0" applyProtection="0">
      <alignment vertical="center"/>
    </xf>
    <xf numFmtId="0" fontId="31" fillId="9" borderId="10" applyNumberFormat="0" applyAlignment="0" applyProtection="0">
      <alignment vertical="center"/>
    </xf>
    <xf numFmtId="0" fontId="31" fillId="12" borderId="10" applyNumberFormat="0" applyAlignment="0" applyProtection="0">
      <alignment vertical="center"/>
    </xf>
    <xf numFmtId="0" fontId="31" fillId="12" borderId="10" applyNumberFormat="0" applyAlignment="0" applyProtection="0">
      <alignment vertical="center"/>
    </xf>
    <xf numFmtId="0" fontId="31" fillId="12" borderId="10" applyNumberFormat="0" applyAlignment="0" applyProtection="0">
      <alignment vertical="center"/>
    </xf>
    <xf numFmtId="0" fontId="31" fillId="12" borderId="10" applyNumberFormat="0" applyAlignment="0" applyProtection="0">
      <alignment vertical="center"/>
    </xf>
    <xf numFmtId="0" fontId="31" fillId="12" borderId="10" applyNumberFormat="0" applyAlignment="0" applyProtection="0">
      <alignment vertical="center"/>
    </xf>
    <xf numFmtId="0" fontId="31" fillId="12" borderId="10" applyNumberFormat="0" applyAlignment="0" applyProtection="0">
      <alignment vertical="center"/>
    </xf>
    <xf numFmtId="0" fontId="31" fillId="12" borderId="10" applyNumberFormat="0" applyAlignment="0" applyProtection="0">
      <alignment vertical="center"/>
    </xf>
    <xf numFmtId="0" fontId="31" fillId="12" borderId="10" applyNumberFormat="0" applyAlignment="0" applyProtection="0">
      <alignment vertical="center"/>
    </xf>
    <xf numFmtId="0" fontId="31" fillId="12" borderId="10" applyNumberFormat="0" applyAlignment="0" applyProtection="0">
      <alignment vertical="center"/>
    </xf>
    <xf numFmtId="0" fontId="31" fillId="12" borderId="10" applyNumberFormat="0" applyAlignment="0" applyProtection="0">
      <alignment vertical="center"/>
    </xf>
    <xf numFmtId="0" fontId="31" fillId="9" borderId="10" applyNumberFormat="0" applyAlignment="0" applyProtection="0">
      <alignment vertical="center"/>
    </xf>
    <xf numFmtId="0" fontId="31" fillId="12" borderId="10" applyNumberFormat="0" applyAlignment="0" applyProtection="0">
      <alignment vertical="center"/>
    </xf>
    <xf numFmtId="0" fontId="31" fillId="12" borderId="10" applyNumberFormat="0" applyAlignment="0" applyProtection="0">
      <alignment vertical="center"/>
    </xf>
    <xf numFmtId="0" fontId="31" fillId="12" borderId="10" applyNumberFormat="0" applyAlignment="0" applyProtection="0">
      <alignment vertical="center"/>
    </xf>
    <xf numFmtId="0" fontId="31" fillId="12" borderId="10" applyNumberFormat="0" applyAlignment="0" applyProtection="0">
      <alignment vertical="center"/>
    </xf>
    <xf numFmtId="0" fontId="31" fillId="12" borderId="10" applyNumberFormat="0" applyAlignment="0" applyProtection="0">
      <alignment vertical="center"/>
    </xf>
    <xf numFmtId="0" fontId="31" fillId="12" borderId="10" applyNumberFormat="0" applyAlignment="0" applyProtection="0">
      <alignment vertical="center"/>
    </xf>
    <xf numFmtId="0" fontId="31" fillId="12" borderId="10" applyNumberFormat="0" applyAlignment="0" applyProtection="0">
      <alignment vertical="center"/>
    </xf>
    <xf numFmtId="0" fontId="31" fillId="12" borderId="10" applyNumberFormat="0" applyAlignment="0" applyProtection="0">
      <alignment vertical="center"/>
    </xf>
    <xf numFmtId="0" fontId="31" fillId="12" borderId="10" applyNumberFormat="0" applyAlignment="0" applyProtection="0">
      <alignment vertical="center"/>
    </xf>
    <xf numFmtId="0" fontId="31" fillId="12" borderId="10" applyNumberFormat="0" applyAlignment="0" applyProtection="0">
      <alignment vertical="center"/>
    </xf>
    <xf numFmtId="0" fontId="31" fillId="12" borderId="10" applyNumberFormat="0" applyAlignment="0" applyProtection="0">
      <alignment vertical="center"/>
    </xf>
    <xf numFmtId="0" fontId="31" fillId="12" borderId="10" applyNumberFormat="0" applyAlignment="0" applyProtection="0">
      <alignment vertical="center"/>
    </xf>
    <xf numFmtId="0" fontId="31" fillId="12" borderId="10" applyNumberFormat="0" applyAlignment="0" applyProtection="0">
      <alignment vertical="center"/>
    </xf>
    <xf numFmtId="0" fontId="31" fillId="12" borderId="10" applyNumberFormat="0" applyAlignment="0" applyProtection="0">
      <alignment vertical="center"/>
    </xf>
    <xf numFmtId="0" fontId="31" fillId="12" borderId="10" applyNumberFormat="0" applyAlignment="0" applyProtection="0">
      <alignment vertical="center"/>
    </xf>
    <xf numFmtId="0" fontId="31" fillId="12" borderId="10" applyNumberFormat="0" applyAlignment="0" applyProtection="0">
      <alignment vertical="center"/>
    </xf>
    <xf numFmtId="0" fontId="31" fillId="12" borderId="10" applyNumberFormat="0" applyAlignment="0" applyProtection="0">
      <alignment vertical="center"/>
    </xf>
    <xf numFmtId="0" fontId="31" fillId="12" borderId="10" applyNumberFormat="0" applyAlignment="0" applyProtection="0">
      <alignment vertical="center"/>
    </xf>
    <xf numFmtId="0" fontId="31" fillId="12" borderId="10" applyNumberFormat="0" applyAlignment="0" applyProtection="0">
      <alignment vertical="center"/>
    </xf>
    <xf numFmtId="0" fontId="31" fillId="12" borderId="10" applyNumberFormat="0" applyAlignment="0" applyProtection="0">
      <alignment vertical="center"/>
    </xf>
    <xf numFmtId="0" fontId="31" fillId="12" borderId="10" applyNumberFormat="0" applyAlignment="0" applyProtection="0">
      <alignment vertical="center"/>
    </xf>
    <xf numFmtId="0" fontId="31" fillId="12" borderId="10" applyNumberFormat="0" applyAlignment="0" applyProtection="0">
      <alignment vertical="center"/>
    </xf>
    <xf numFmtId="0" fontId="31" fillId="12" borderId="10" applyNumberFormat="0" applyAlignment="0" applyProtection="0">
      <alignment vertical="center"/>
    </xf>
    <xf numFmtId="0" fontId="31" fillId="12" borderId="10" applyNumberFormat="0" applyAlignment="0" applyProtection="0">
      <alignment vertical="center"/>
    </xf>
    <xf numFmtId="0" fontId="31" fillId="12" borderId="10" applyNumberFormat="0" applyAlignment="0" applyProtection="0">
      <alignment vertical="center"/>
    </xf>
    <xf numFmtId="14" fontId="55" fillId="0" borderId="0" applyFill="0" applyBorder="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32" fillId="0" borderId="0">
      <alignment vertical="center"/>
    </xf>
    <xf numFmtId="0" fontId="32"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3" fillId="0" borderId="0"/>
    <xf numFmtId="199" fontId="6" fillId="0" borderId="0"/>
    <xf numFmtId="49" fontId="55" fillId="0" borderId="0"/>
    <xf numFmtId="0" fontId="57" fillId="0" borderId="0"/>
    <xf numFmtId="0" fontId="33" fillId="6"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6"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6"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6"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2" fillId="0" borderId="0"/>
    <xf numFmtId="0" fontId="32" fillId="0" borderId="0"/>
  </cellStyleXfs>
  <cellXfs count="99">
    <xf numFmtId="0" fontId="0" fillId="0" borderId="0" xfId="0"/>
    <xf numFmtId="181" fontId="5" fillId="0" borderId="0" xfId="2531" applyNumberFormat="1" applyFont="1" applyFill="1" applyAlignment="1">
      <alignment vertical="center"/>
    </xf>
    <xf numFmtId="181" fontId="11" fillId="0" borderId="0" xfId="2531" applyNumberFormat="1" applyFont="1" applyFill="1" applyAlignment="1">
      <alignment vertical="center"/>
    </xf>
    <xf numFmtId="177" fontId="11" fillId="0" borderId="0" xfId="2531" applyNumberFormat="1" applyFont="1" applyFill="1" applyAlignment="1">
      <alignment vertical="center"/>
    </xf>
    <xf numFmtId="181" fontId="9" fillId="0" borderId="0" xfId="2531" applyNumberFormat="1" applyFont="1" applyFill="1" applyBorder="1" applyAlignment="1">
      <alignment vertical="center"/>
    </xf>
    <xf numFmtId="181" fontId="10" fillId="0" borderId="0" xfId="2531" applyNumberFormat="1" applyFont="1" applyFill="1" applyAlignment="1">
      <alignment vertical="center"/>
    </xf>
    <xf numFmtId="177" fontId="10" fillId="0" borderId="0" xfId="2531" applyNumberFormat="1" applyFont="1" applyFill="1" applyAlignment="1">
      <alignment vertical="center"/>
    </xf>
    <xf numFmtId="181" fontId="10" fillId="0" borderId="26" xfId="2531" applyNumberFormat="1" applyFont="1" applyFill="1" applyBorder="1" applyAlignment="1">
      <alignment horizontal="center" vertical="center"/>
    </xf>
    <xf numFmtId="181" fontId="10" fillId="0" borderId="27" xfId="2531" applyNumberFormat="1" applyFont="1" applyFill="1" applyBorder="1" applyAlignment="1">
      <alignment horizontal="center" vertical="center"/>
    </xf>
    <xf numFmtId="181" fontId="10" fillId="0" borderId="28" xfId="2531" applyNumberFormat="1" applyFont="1" applyFill="1" applyBorder="1" applyAlignment="1">
      <alignment horizontal="center" vertical="center"/>
    </xf>
    <xf numFmtId="177" fontId="10" fillId="0" borderId="28" xfId="2531" applyNumberFormat="1" applyFont="1" applyFill="1" applyBorder="1" applyAlignment="1">
      <alignment horizontal="center" vertical="center"/>
    </xf>
    <xf numFmtId="181" fontId="10" fillId="0" borderId="24" xfId="1926" applyNumberFormat="1" applyFont="1" applyFill="1" applyBorder="1" applyAlignment="1">
      <alignment vertical="center"/>
    </xf>
    <xf numFmtId="181" fontId="10" fillId="0" borderId="25" xfId="1926" applyNumberFormat="1" applyFont="1" applyFill="1" applyBorder="1" applyAlignment="1">
      <alignment vertical="center"/>
    </xf>
    <xf numFmtId="177" fontId="10" fillId="0" borderId="25" xfId="2531" applyNumberFormat="1" applyFont="1" applyFill="1" applyBorder="1" applyAlignment="1">
      <alignment vertical="center"/>
    </xf>
    <xf numFmtId="181" fontId="9" fillId="0" borderId="1" xfId="2531" applyNumberFormat="1" applyFont="1" applyFill="1" applyBorder="1" applyAlignment="1">
      <alignment vertical="center"/>
    </xf>
    <xf numFmtId="181" fontId="10" fillId="0" borderId="0" xfId="2531" applyNumberFormat="1" applyFont="1" applyFill="1" applyBorder="1" applyAlignment="1">
      <alignment vertical="center"/>
    </xf>
    <xf numFmtId="181" fontId="10" fillId="0" borderId="23" xfId="1926" applyNumberFormat="1" applyFont="1" applyFill="1" applyBorder="1" applyAlignment="1">
      <alignment vertical="center"/>
    </xf>
    <xf numFmtId="181" fontId="10" fillId="0" borderId="0" xfId="1926" applyNumberFormat="1" applyFont="1" applyFill="1" applyBorder="1" applyAlignment="1">
      <alignment vertical="center"/>
    </xf>
    <xf numFmtId="181" fontId="10" fillId="0" borderId="24" xfId="1926" applyNumberFormat="1" applyFont="1" applyFill="1" applyBorder="1"/>
    <xf numFmtId="181" fontId="10" fillId="0" borderId="25" xfId="1926" applyNumberFormat="1" applyFont="1" applyFill="1" applyBorder="1"/>
    <xf numFmtId="181" fontId="10" fillId="0" borderId="23" xfId="1926" applyNumberFormat="1" applyFont="1" applyFill="1" applyBorder="1"/>
    <xf numFmtId="181" fontId="10" fillId="0" borderId="23" xfId="2531" applyNumberFormat="1" applyFont="1" applyFill="1" applyBorder="1"/>
    <xf numFmtId="181" fontId="9" fillId="0" borderId="0" xfId="2531" applyNumberFormat="1" applyFont="1" applyFill="1" applyAlignment="1">
      <alignment vertical="center"/>
    </xf>
    <xf numFmtId="177" fontId="10" fillId="0" borderId="0" xfId="2531" applyNumberFormat="1" applyFont="1" applyFill="1" applyBorder="1" applyAlignment="1">
      <alignment vertical="center"/>
    </xf>
    <xf numFmtId="177" fontId="10" fillId="0" borderId="0" xfId="2531" applyNumberFormat="1" applyFont="1" applyFill="1" applyAlignment="1">
      <alignment horizontal="right" vertical="center"/>
    </xf>
    <xf numFmtId="177" fontId="10" fillId="0" borderId="29" xfId="2531" applyNumberFormat="1" applyFont="1" applyFill="1" applyBorder="1" applyAlignment="1">
      <alignment vertical="center"/>
    </xf>
    <xf numFmtId="0" fontId="12" fillId="0" borderId="0" xfId="0" applyFont="1" applyFill="1" applyAlignment="1">
      <alignment vertical="center"/>
    </xf>
    <xf numFmtId="181" fontId="10" fillId="0" borderId="24" xfId="2531" applyNumberFormat="1" applyFont="1" applyFill="1" applyBorder="1"/>
    <xf numFmtId="181" fontId="2" fillId="0" borderId="0" xfId="2531" applyNumberFormat="1" applyFont="1" applyFill="1" applyAlignment="1">
      <alignment vertical="center"/>
    </xf>
    <xf numFmtId="177" fontId="2" fillId="0" borderId="0" xfId="2531" applyNumberFormat="1" applyFont="1" applyFill="1" applyAlignment="1">
      <alignment vertical="center"/>
    </xf>
    <xf numFmtId="181" fontId="2" fillId="0" borderId="26" xfId="2531" applyNumberFormat="1" applyFont="1" applyFill="1" applyBorder="1" applyAlignment="1">
      <alignment horizontal="center" vertical="center"/>
    </xf>
    <xf numFmtId="181" fontId="2" fillId="0" borderId="27" xfId="2531" applyNumberFormat="1" applyFont="1" applyFill="1" applyBorder="1" applyAlignment="1">
      <alignment horizontal="center" vertical="center"/>
    </xf>
    <xf numFmtId="181" fontId="2" fillId="0" borderId="28" xfId="2531" applyNumberFormat="1" applyFont="1" applyFill="1" applyBorder="1" applyAlignment="1">
      <alignment horizontal="center" vertical="center"/>
    </xf>
    <xf numFmtId="181" fontId="2" fillId="0" borderId="23" xfId="1926" applyNumberFormat="1" applyFont="1" applyFill="1" applyBorder="1"/>
    <xf numFmtId="177" fontId="2" fillId="0" borderId="25" xfId="2531" applyNumberFormat="1" applyFont="1" applyFill="1" applyBorder="1" applyAlignment="1">
      <alignment vertical="center"/>
    </xf>
    <xf numFmtId="181" fontId="2" fillId="0" borderId="24" xfId="1926" applyNumberFormat="1" applyFont="1" applyFill="1" applyBorder="1"/>
    <xf numFmtId="181" fontId="2" fillId="0" borderId="0" xfId="1926" applyNumberFormat="1" applyFont="1" applyFill="1" applyBorder="1"/>
    <xf numFmtId="177" fontId="2" fillId="0" borderId="0" xfId="2531" applyNumberFormat="1" applyFont="1" applyFill="1" applyBorder="1" applyAlignment="1">
      <alignment vertical="center"/>
    </xf>
    <xf numFmtId="181" fontId="2" fillId="0" borderId="0" xfId="2531" applyNumberFormat="1" applyFont="1" applyFill="1" applyBorder="1" applyAlignment="1">
      <alignment vertical="center"/>
    </xf>
    <xf numFmtId="181" fontId="2" fillId="0" borderId="0" xfId="1926" applyNumberFormat="1" applyFont="1" applyFill="1"/>
    <xf numFmtId="0" fontId="12" fillId="0" borderId="0" xfId="0" applyFont="1"/>
    <xf numFmtId="177" fontId="10" fillId="0" borderId="24" xfId="2531" applyNumberFormat="1" applyFont="1" applyFill="1" applyBorder="1" applyAlignment="1">
      <alignment vertical="center"/>
    </xf>
    <xf numFmtId="177" fontId="2" fillId="0" borderId="24" xfId="2531" applyNumberFormat="1" applyFont="1" applyFill="1" applyBorder="1" applyAlignment="1">
      <alignment horizontal="right" vertical="center"/>
    </xf>
    <xf numFmtId="177" fontId="2" fillId="0" borderId="24" xfId="2531" applyNumberFormat="1" applyFont="1" applyFill="1" applyBorder="1" applyAlignment="1">
      <alignment vertical="center"/>
    </xf>
    <xf numFmtId="177" fontId="2" fillId="0" borderId="25" xfId="2531" applyNumberFormat="1" applyFont="1" applyFill="1" applyBorder="1" applyAlignment="1">
      <alignment horizontal="right" vertical="center"/>
    </xf>
    <xf numFmtId="181" fontId="10" fillId="0" borderId="0" xfId="2531" quotePrefix="1" applyNumberFormat="1" applyFont="1" applyFill="1" applyBorder="1" applyAlignment="1">
      <alignment horizontal="center" vertical="center"/>
    </xf>
    <xf numFmtId="177" fontId="2" fillId="0" borderId="0" xfId="2531" applyNumberFormat="1" applyFont="1" applyFill="1" applyBorder="1" applyAlignment="1">
      <alignment horizontal="right" vertical="center"/>
    </xf>
    <xf numFmtId="184" fontId="10" fillId="0" borderId="25" xfId="2531" applyNumberFormat="1" applyFont="1" applyFill="1" applyBorder="1" applyAlignment="1">
      <alignment vertical="center"/>
    </xf>
    <xf numFmtId="184" fontId="10" fillId="0" borderId="0" xfId="2531" applyNumberFormat="1" applyFont="1" applyFill="1" applyAlignment="1">
      <alignment vertical="center"/>
    </xf>
    <xf numFmtId="184" fontId="10" fillId="0" borderId="0" xfId="2531" applyNumberFormat="1" applyFont="1" applyFill="1" applyBorder="1" applyAlignment="1">
      <alignment vertical="center"/>
    </xf>
    <xf numFmtId="181" fontId="2" fillId="0" borderId="25" xfId="1926" applyNumberFormat="1" applyFont="1" applyFill="1" applyBorder="1"/>
    <xf numFmtId="177" fontId="2" fillId="0" borderId="23" xfId="2531" applyNumberFormat="1" applyFont="1" applyFill="1" applyBorder="1" applyAlignment="1">
      <alignment horizontal="right" vertical="center"/>
    </xf>
    <xf numFmtId="181" fontId="1" fillId="0" borderId="24" xfId="1926" applyNumberFormat="1" applyFont="1" applyFill="1" applyBorder="1"/>
    <xf numFmtId="181" fontId="1" fillId="0" borderId="0" xfId="1926" applyNumberFormat="1" applyFont="1" applyFill="1" applyBorder="1"/>
    <xf numFmtId="181" fontId="9" fillId="0" borderId="30" xfId="2531" applyNumberFormat="1" applyFont="1" applyFill="1" applyBorder="1" applyAlignment="1">
      <alignment vertical="center"/>
    </xf>
    <xf numFmtId="181" fontId="10" fillId="0" borderId="31" xfId="2531" quotePrefix="1" applyNumberFormat="1" applyFont="1" applyFill="1" applyBorder="1" applyAlignment="1">
      <alignment horizontal="center" vertical="center"/>
    </xf>
    <xf numFmtId="184" fontId="10" fillId="0" borderId="31" xfId="2531" applyNumberFormat="1" applyFont="1" applyFill="1" applyBorder="1" applyAlignment="1">
      <alignment vertical="center"/>
    </xf>
    <xf numFmtId="181" fontId="1" fillId="0" borderId="24" xfId="1926" applyNumberFormat="1" applyFont="1" applyFill="1" applyBorder="1" applyAlignment="1">
      <alignment vertical="center"/>
    </xf>
    <xf numFmtId="181" fontId="1" fillId="0" borderId="0" xfId="1926" applyNumberFormat="1" applyFont="1" applyFill="1" applyBorder="1" applyAlignment="1">
      <alignment vertical="center"/>
    </xf>
    <xf numFmtId="181" fontId="1" fillId="0" borderId="25" xfId="1926" applyNumberFormat="1" applyFont="1" applyFill="1" applyBorder="1"/>
    <xf numFmtId="181" fontId="1" fillId="0" borderId="24" xfId="2531" applyNumberFormat="1" applyFont="1" applyFill="1" applyBorder="1"/>
    <xf numFmtId="181" fontId="1" fillId="0" borderId="0" xfId="2531" applyNumberFormat="1" applyFont="1" applyFill="1" applyBorder="1"/>
    <xf numFmtId="0" fontId="12" fillId="0" borderId="0" xfId="0" applyFont="1" applyFill="1"/>
    <xf numFmtId="181" fontId="1" fillId="0" borderId="31" xfId="1926" applyNumberFormat="1" applyFont="1" applyFill="1" applyBorder="1"/>
    <xf numFmtId="177" fontId="10" fillId="0" borderId="31" xfId="2531" applyNumberFormat="1" applyFont="1" applyFill="1" applyBorder="1" applyAlignment="1">
      <alignment vertical="center"/>
    </xf>
    <xf numFmtId="49" fontId="10" fillId="0" borderId="23" xfId="2531" applyNumberFormat="1" applyFont="1" applyFill="1" applyBorder="1" applyAlignment="1">
      <alignment horizontal="center" vertical="center"/>
    </xf>
    <xf numFmtId="49" fontId="10" fillId="0" borderId="23" xfId="2531" quotePrefix="1" applyNumberFormat="1" applyFont="1" applyFill="1" applyBorder="1" applyAlignment="1">
      <alignment horizontal="center" vertical="center"/>
    </xf>
    <xf numFmtId="49" fontId="10" fillId="0" borderId="23" xfId="2531" applyNumberFormat="1" applyFont="1" applyFill="1" applyBorder="1" applyAlignment="1">
      <alignment horizontal="left" vertical="center"/>
    </xf>
    <xf numFmtId="49" fontId="10" fillId="0" borderId="0" xfId="2531" quotePrefix="1" applyNumberFormat="1" applyFont="1" applyFill="1" applyBorder="1" applyAlignment="1">
      <alignment horizontal="center" vertical="center"/>
    </xf>
    <xf numFmtId="184" fontId="2" fillId="0" borderId="25" xfId="2531" applyNumberFormat="1" applyFont="1" applyFill="1" applyBorder="1" applyAlignment="1">
      <alignment vertical="center"/>
    </xf>
    <xf numFmtId="49" fontId="10" fillId="0" borderId="0" xfId="2531" applyNumberFormat="1" applyFont="1" applyFill="1" applyBorder="1" applyAlignment="1">
      <alignment horizontal="center" vertical="center"/>
    </xf>
    <xf numFmtId="181" fontId="13" fillId="0" borderId="0" xfId="2531" applyNumberFormat="1" applyFont="1" applyFill="1" applyAlignment="1">
      <alignment horizontal="right" vertical="center"/>
    </xf>
    <xf numFmtId="181" fontId="14" fillId="0" borderId="0" xfId="2531" applyNumberFormat="1" applyFont="1" applyFill="1" applyAlignment="1">
      <alignment vertical="center"/>
    </xf>
    <xf numFmtId="177" fontId="10" fillId="0" borderId="24" xfId="2531" applyNumberFormat="1" applyFont="1" applyFill="1" applyBorder="1" applyAlignment="1">
      <alignment horizontal="center" vertical="center"/>
    </xf>
    <xf numFmtId="0" fontId="12" fillId="0" borderId="0" xfId="0" quotePrefix="1" applyFont="1" applyFill="1" applyAlignment="1">
      <alignment horizontal="left" vertical="center"/>
    </xf>
    <xf numFmtId="181" fontId="1" fillId="0" borderId="23" xfId="1926" applyNumberFormat="1" applyFont="1" applyFill="1" applyBorder="1" applyAlignment="1">
      <alignment vertical="center"/>
    </xf>
    <xf numFmtId="49" fontId="2" fillId="0" borderId="23" xfId="2531" applyNumberFormat="1" applyFont="1" applyFill="1" applyBorder="1" applyAlignment="1">
      <alignment horizontal="center" vertical="center"/>
    </xf>
    <xf numFmtId="181" fontId="2" fillId="0" borderId="24" xfId="1926" applyNumberFormat="1" applyFont="1" applyFill="1" applyBorder="1" applyAlignment="1">
      <alignment vertical="center"/>
    </xf>
    <xf numFmtId="177" fontId="2" fillId="0" borderId="24" xfId="2531" applyNumberFormat="1" applyFont="1" applyFill="1" applyBorder="1" applyAlignment="1">
      <alignment horizontal="center" vertical="center"/>
    </xf>
    <xf numFmtId="49" fontId="2" fillId="0" borderId="33" xfId="2531" applyNumberFormat="1" applyFont="1" applyFill="1" applyBorder="1" applyAlignment="1">
      <alignment horizontal="center" vertical="center"/>
    </xf>
    <xf numFmtId="181" fontId="2" fillId="0" borderId="32" xfId="1926" applyNumberFormat="1" applyFont="1" applyFill="1" applyBorder="1" applyAlignment="1">
      <alignment vertical="center"/>
    </xf>
    <xf numFmtId="177" fontId="2" fillId="0" borderId="32" xfId="2531" applyNumberFormat="1" applyFont="1" applyFill="1" applyBorder="1" applyAlignment="1">
      <alignment horizontal="center" vertical="center"/>
    </xf>
    <xf numFmtId="184" fontId="2" fillId="0" borderId="34" xfId="2531" applyNumberFormat="1" applyFont="1" applyFill="1" applyBorder="1" applyAlignment="1">
      <alignment vertical="center"/>
    </xf>
    <xf numFmtId="177" fontId="0" fillId="0" borderId="32" xfId="2531" applyNumberFormat="1" applyFont="1" applyFill="1" applyBorder="1" applyAlignment="1">
      <alignment horizontal="center" vertical="center"/>
    </xf>
    <xf numFmtId="181" fontId="12" fillId="0" borderId="0" xfId="2531" applyNumberFormat="1" applyFont="1" applyFill="1" applyAlignment="1">
      <alignment vertical="center"/>
    </xf>
    <xf numFmtId="181" fontId="1" fillId="30" borderId="24" xfId="1926" applyNumberFormat="1" applyFont="1" applyFill="1" applyBorder="1" applyAlignment="1">
      <alignment vertical="center"/>
    </xf>
    <xf numFmtId="177" fontId="10" fillId="30" borderId="24" xfId="2531" applyNumberFormat="1" applyFont="1" applyFill="1" applyBorder="1" applyAlignment="1">
      <alignment vertical="center"/>
    </xf>
    <xf numFmtId="184" fontId="10" fillId="30" borderId="25" xfId="2531" applyNumberFormat="1" applyFont="1" applyFill="1" applyBorder="1" applyAlignment="1">
      <alignment vertical="center"/>
    </xf>
    <xf numFmtId="181" fontId="10" fillId="30" borderId="0" xfId="2531" applyNumberFormat="1" applyFont="1" applyFill="1" applyAlignment="1">
      <alignment vertical="center"/>
    </xf>
    <xf numFmtId="177" fontId="10" fillId="30" borderId="24" xfId="2531" applyNumberFormat="1" applyFont="1" applyFill="1" applyBorder="1" applyAlignment="1">
      <alignment horizontal="center" vertical="center"/>
    </xf>
    <xf numFmtId="184" fontId="10" fillId="30" borderId="0" xfId="2531" applyNumberFormat="1" applyFont="1" applyFill="1" applyBorder="1" applyAlignment="1">
      <alignment vertical="center"/>
    </xf>
    <xf numFmtId="181" fontId="2" fillId="30" borderId="32" xfId="1926" applyNumberFormat="1" applyFont="1" applyFill="1" applyBorder="1" applyAlignment="1">
      <alignment vertical="center"/>
    </xf>
    <xf numFmtId="184" fontId="2" fillId="30" borderId="34" xfId="2531" applyNumberFormat="1" applyFont="1" applyFill="1" applyBorder="1" applyAlignment="1">
      <alignment vertical="center"/>
    </xf>
    <xf numFmtId="184" fontId="10" fillId="30" borderId="0" xfId="2531" applyNumberFormat="1" applyFont="1" applyFill="1" applyAlignment="1">
      <alignment vertical="center"/>
    </xf>
    <xf numFmtId="181" fontId="2" fillId="30" borderId="24" xfId="1926" applyNumberFormat="1" applyFont="1" applyFill="1" applyBorder="1" applyAlignment="1">
      <alignment vertical="center"/>
    </xf>
    <xf numFmtId="184" fontId="2" fillId="30" borderId="0" xfId="2531" applyNumberFormat="1" applyFont="1" applyFill="1" applyBorder="1" applyAlignment="1">
      <alignment vertical="center"/>
    </xf>
    <xf numFmtId="181" fontId="58" fillId="30" borderId="24" xfId="1926" applyNumberFormat="1" applyFont="1" applyFill="1" applyBorder="1" applyAlignment="1">
      <alignment vertical="center"/>
    </xf>
    <xf numFmtId="184" fontId="1" fillId="30" borderId="25" xfId="2531" applyNumberFormat="1" applyFont="1" applyFill="1" applyBorder="1" applyAlignment="1">
      <alignment vertical="center"/>
    </xf>
    <xf numFmtId="184" fontId="1" fillId="30" borderId="0" xfId="2531" applyNumberFormat="1" applyFont="1" applyFill="1" applyBorder="1" applyAlignment="1">
      <alignment vertical="center"/>
    </xf>
  </cellXfs>
  <cellStyles count="2596">
    <cellStyle name="0%" xfId="1"/>
    <cellStyle name="0.0%" xfId="2"/>
    <cellStyle name="0.00%" xfId="3"/>
    <cellStyle name="20% - アクセント 1" xfId="4" builtinId="30" customBuiltin="1"/>
    <cellStyle name="20% - アクセント 1 10" xfId="5"/>
    <cellStyle name="20% - アクセント 1 11" xfId="6"/>
    <cellStyle name="20% - アクセント 1 12" xfId="7"/>
    <cellStyle name="20% - アクセント 1 13" xfId="8"/>
    <cellStyle name="20% - アクセント 1 14" xfId="9"/>
    <cellStyle name="20% - アクセント 1 15" xfId="10"/>
    <cellStyle name="20% - アクセント 1 16" xfId="11"/>
    <cellStyle name="20% - アクセント 1 17" xfId="12"/>
    <cellStyle name="20% - アクセント 1 18" xfId="13"/>
    <cellStyle name="20% - アクセント 1 19" xfId="14"/>
    <cellStyle name="20% - アクセント 1 2" xfId="15"/>
    <cellStyle name="20% - アクセント 1 20" xfId="16"/>
    <cellStyle name="20% - アクセント 1 21" xfId="17"/>
    <cellStyle name="20% - アクセント 1 22" xfId="18"/>
    <cellStyle name="20% - アクセント 1 23" xfId="19"/>
    <cellStyle name="20% - アクセント 1 24" xfId="20"/>
    <cellStyle name="20% - アクセント 1 25" xfId="21"/>
    <cellStyle name="20% - アクセント 1 26" xfId="22"/>
    <cellStyle name="20% - アクセント 1 27" xfId="23"/>
    <cellStyle name="20% - アクセント 1 28" xfId="24"/>
    <cellStyle name="20% - アクセント 1 29" xfId="25"/>
    <cellStyle name="20% - アクセント 1 3" xfId="26"/>
    <cellStyle name="20% - アクセント 1 30" xfId="27"/>
    <cellStyle name="20% - アクセント 1 31" xfId="28"/>
    <cellStyle name="20% - アクセント 1 32" xfId="29"/>
    <cellStyle name="20% - アクセント 1 33" xfId="30"/>
    <cellStyle name="20% - アクセント 1 34" xfId="31"/>
    <cellStyle name="20% - アクセント 1 35" xfId="32"/>
    <cellStyle name="20% - アクセント 1 36" xfId="33"/>
    <cellStyle name="20% - アクセント 1 37" xfId="34"/>
    <cellStyle name="20% - アクセント 1 38" xfId="35"/>
    <cellStyle name="20% - アクセント 1 39" xfId="36"/>
    <cellStyle name="20% - アクセント 1 4" xfId="37"/>
    <cellStyle name="20% - アクセント 1 40" xfId="38"/>
    <cellStyle name="20% - アクセント 1 41" xfId="39"/>
    <cellStyle name="20% - アクセント 1 42" xfId="40"/>
    <cellStyle name="20% - アクセント 1 43" xfId="41"/>
    <cellStyle name="20% - アクセント 1 44" xfId="42"/>
    <cellStyle name="20% - アクセント 1 45" xfId="43"/>
    <cellStyle name="20% - アクセント 1 46" xfId="44"/>
    <cellStyle name="20% - アクセント 1 47" xfId="45"/>
    <cellStyle name="20% - アクセント 1 48" xfId="46"/>
    <cellStyle name="20% - アクセント 1 49" xfId="47"/>
    <cellStyle name="20% - アクセント 1 5" xfId="48"/>
    <cellStyle name="20% - アクセント 1 50" xfId="49"/>
    <cellStyle name="20% - アクセント 1 51" xfId="50"/>
    <cellStyle name="20% - アクセント 1 52" xfId="51"/>
    <cellStyle name="20% - アクセント 1 53" xfId="52"/>
    <cellStyle name="20% - アクセント 1 54" xfId="53"/>
    <cellStyle name="20% - アクセント 1 55" xfId="54"/>
    <cellStyle name="20% - アクセント 1 56" xfId="55"/>
    <cellStyle name="20% - アクセント 1 57" xfId="56"/>
    <cellStyle name="20% - アクセント 1 58" xfId="57"/>
    <cellStyle name="20% - アクセント 1 59" xfId="58"/>
    <cellStyle name="20% - アクセント 1 6" xfId="59"/>
    <cellStyle name="20% - アクセント 1 7" xfId="60"/>
    <cellStyle name="20% - アクセント 1 8" xfId="61"/>
    <cellStyle name="20% - アクセント 1 9" xfId="62"/>
    <cellStyle name="20% - アクセント 2" xfId="63" builtinId="34" customBuiltin="1"/>
    <cellStyle name="20% - アクセント 2 10" xfId="64"/>
    <cellStyle name="20% - アクセント 2 11" xfId="65"/>
    <cellStyle name="20% - アクセント 2 12" xfId="66"/>
    <cellStyle name="20% - アクセント 2 13" xfId="67"/>
    <cellStyle name="20% - アクセント 2 14" xfId="68"/>
    <cellStyle name="20% - アクセント 2 15" xfId="69"/>
    <cellStyle name="20% - アクセント 2 16" xfId="70"/>
    <cellStyle name="20% - アクセント 2 17" xfId="71"/>
    <cellStyle name="20% - アクセント 2 18" xfId="72"/>
    <cellStyle name="20% - アクセント 2 19" xfId="73"/>
    <cellStyle name="20% - アクセント 2 2" xfId="74"/>
    <cellStyle name="20% - アクセント 2 20" xfId="75"/>
    <cellStyle name="20% - アクセント 2 21" xfId="76"/>
    <cellStyle name="20% - アクセント 2 22" xfId="77"/>
    <cellStyle name="20% - アクセント 2 23" xfId="78"/>
    <cellStyle name="20% - アクセント 2 24" xfId="79"/>
    <cellStyle name="20% - アクセント 2 25" xfId="80"/>
    <cellStyle name="20% - アクセント 2 26" xfId="81"/>
    <cellStyle name="20% - アクセント 2 27" xfId="82"/>
    <cellStyle name="20% - アクセント 2 28" xfId="83"/>
    <cellStyle name="20% - アクセント 2 29" xfId="84"/>
    <cellStyle name="20% - アクセント 2 3" xfId="85"/>
    <cellStyle name="20% - アクセント 2 30" xfId="86"/>
    <cellStyle name="20% - アクセント 2 31" xfId="87"/>
    <cellStyle name="20% - アクセント 2 32" xfId="88"/>
    <cellStyle name="20% - アクセント 2 33" xfId="89"/>
    <cellStyle name="20% - アクセント 2 34" xfId="90"/>
    <cellStyle name="20% - アクセント 2 35" xfId="91"/>
    <cellStyle name="20% - アクセント 2 36" xfId="92"/>
    <cellStyle name="20% - アクセント 2 37" xfId="93"/>
    <cellStyle name="20% - アクセント 2 38" xfId="94"/>
    <cellStyle name="20% - アクセント 2 39" xfId="95"/>
    <cellStyle name="20% - アクセント 2 4" xfId="96"/>
    <cellStyle name="20% - アクセント 2 40" xfId="97"/>
    <cellStyle name="20% - アクセント 2 41" xfId="98"/>
    <cellStyle name="20% - アクセント 2 42" xfId="99"/>
    <cellStyle name="20% - アクセント 2 43" xfId="100"/>
    <cellStyle name="20% - アクセント 2 44" xfId="101"/>
    <cellStyle name="20% - アクセント 2 45" xfId="102"/>
    <cellStyle name="20% - アクセント 2 46" xfId="103"/>
    <cellStyle name="20% - アクセント 2 47" xfId="104"/>
    <cellStyle name="20% - アクセント 2 48" xfId="105"/>
    <cellStyle name="20% - アクセント 2 49" xfId="106"/>
    <cellStyle name="20% - アクセント 2 5" xfId="107"/>
    <cellStyle name="20% - アクセント 2 50" xfId="108"/>
    <cellStyle name="20% - アクセント 2 51" xfId="109"/>
    <cellStyle name="20% - アクセント 2 52" xfId="110"/>
    <cellStyle name="20% - アクセント 2 53" xfId="111"/>
    <cellStyle name="20% - アクセント 2 54" xfId="112"/>
    <cellStyle name="20% - アクセント 2 55" xfId="113"/>
    <cellStyle name="20% - アクセント 2 56" xfId="114"/>
    <cellStyle name="20% - アクセント 2 57" xfId="115"/>
    <cellStyle name="20% - アクセント 2 58" xfId="116"/>
    <cellStyle name="20% - アクセント 2 59" xfId="117"/>
    <cellStyle name="20% - アクセント 2 6" xfId="118"/>
    <cellStyle name="20% - アクセント 2 7" xfId="119"/>
    <cellStyle name="20% - アクセント 2 8" xfId="120"/>
    <cellStyle name="20% - アクセント 2 9" xfId="121"/>
    <cellStyle name="20% - アクセント 3" xfId="122" builtinId="38" customBuiltin="1"/>
    <cellStyle name="20% - アクセント 3 10" xfId="123"/>
    <cellStyle name="20% - アクセント 3 11" xfId="124"/>
    <cellStyle name="20% - アクセント 3 12" xfId="125"/>
    <cellStyle name="20% - アクセント 3 13" xfId="126"/>
    <cellStyle name="20% - アクセント 3 14" xfId="127"/>
    <cellStyle name="20% - アクセント 3 15" xfId="128"/>
    <cellStyle name="20% - アクセント 3 16" xfId="129"/>
    <cellStyle name="20% - アクセント 3 17" xfId="130"/>
    <cellStyle name="20% - アクセント 3 18" xfId="131"/>
    <cellStyle name="20% - アクセント 3 19" xfId="132"/>
    <cellStyle name="20% - アクセント 3 2" xfId="133"/>
    <cellStyle name="20% - アクセント 3 20" xfId="134"/>
    <cellStyle name="20% - アクセント 3 21" xfId="135"/>
    <cellStyle name="20% - アクセント 3 22" xfId="136"/>
    <cellStyle name="20% - アクセント 3 23" xfId="137"/>
    <cellStyle name="20% - アクセント 3 24" xfId="138"/>
    <cellStyle name="20% - アクセント 3 25" xfId="139"/>
    <cellStyle name="20% - アクセント 3 26" xfId="140"/>
    <cellStyle name="20% - アクセント 3 27" xfId="141"/>
    <cellStyle name="20% - アクセント 3 28" xfId="142"/>
    <cellStyle name="20% - アクセント 3 29" xfId="143"/>
    <cellStyle name="20% - アクセント 3 3" xfId="144"/>
    <cellStyle name="20% - アクセント 3 30" xfId="145"/>
    <cellStyle name="20% - アクセント 3 31" xfId="146"/>
    <cellStyle name="20% - アクセント 3 32" xfId="147"/>
    <cellStyle name="20% - アクセント 3 33" xfId="148"/>
    <cellStyle name="20% - アクセント 3 34" xfId="149"/>
    <cellStyle name="20% - アクセント 3 35" xfId="150"/>
    <cellStyle name="20% - アクセント 3 36" xfId="151"/>
    <cellStyle name="20% - アクセント 3 37" xfId="152"/>
    <cellStyle name="20% - アクセント 3 38" xfId="153"/>
    <cellStyle name="20% - アクセント 3 39" xfId="154"/>
    <cellStyle name="20% - アクセント 3 4" xfId="155"/>
    <cellStyle name="20% - アクセント 3 40" xfId="156"/>
    <cellStyle name="20% - アクセント 3 41" xfId="157"/>
    <cellStyle name="20% - アクセント 3 42" xfId="158"/>
    <cellStyle name="20% - アクセント 3 43" xfId="159"/>
    <cellStyle name="20% - アクセント 3 44" xfId="160"/>
    <cellStyle name="20% - アクセント 3 45" xfId="161"/>
    <cellStyle name="20% - アクセント 3 46" xfId="162"/>
    <cellStyle name="20% - アクセント 3 47" xfId="163"/>
    <cellStyle name="20% - アクセント 3 48" xfId="164"/>
    <cellStyle name="20% - アクセント 3 49" xfId="165"/>
    <cellStyle name="20% - アクセント 3 5" xfId="166"/>
    <cellStyle name="20% - アクセント 3 50" xfId="167"/>
    <cellStyle name="20% - アクセント 3 51" xfId="168"/>
    <cellStyle name="20% - アクセント 3 52" xfId="169"/>
    <cellStyle name="20% - アクセント 3 53" xfId="170"/>
    <cellStyle name="20% - アクセント 3 54" xfId="171"/>
    <cellStyle name="20% - アクセント 3 55" xfId="172"/>
    <cellStyle name="20% - アクセント 3 56" xfId="173"/>
    <cellStyle name="20% - アクセント 3 57" xfId="174"/>
    <cellStyle name="20% - アクセント 3 58" xfId="175"/>
    <cellStyle name="20% - アクセント 3 59" xfId="176"/>
    <cellStyle name="20% - アクセント 3 6" xfId="177"/>
    <cellStyle name="20% - アクセント 3 7" xfId="178"/>
    <cellStyle name="20% - アクセント 3 8" xfId="179"/>
    <cellStyle name="20% - アクセント 3 9" xfId="180"/>
    <cellStyle name="20% - アクセント 4" xfId="181" builtinId="42" customBuiltin="1"/>
    <cellStyle name="20% - アクセント 4 10" xfId="182"/>
    <cellStyle name="20% - アクセント 4 11" xfId="183"/>
    <cellStyle name="20% - アクセント 4 12" xfId="184"/>
    <cellStyle name="20% - アクセント 4 13" xfId="185"/>
    <cellStyle name="20% - アクセント 4 14" xfId="186"/>
    <cellStyle name="20% - アクセント 4 15" xfId="187"/>
    <cellStyle name="20% - アクセント 4 16" xfId="188"/>
    <cellStyle name="20% - アクセント 4 17" xfId="189"/>
    <cellStyle name="20% - アクセント 4 18" xfId="190"/>
    <cellStyle name="20% - アクセント 4 19" xfId="191"/>
    <cellStyle name="20% - アクセント 4 2" xfId="192"/>
    <cellStyle name="20% - アクセント 4 20" xfId="193"/>
    <cellStyle name="20% - アクセント 4 21" xfId="194"/>
    <cellStyle name="20% - アクセント 4 22" xfId="195"/>
    <cellStyle name="20% - アクセント 4 23" xfId="196"/>
    <cellStyle name="20% - アクセント 4 24" xfId="197"/>
    <cellStyle name="20% - アクセント 4 25" xfId="198"/>
    <cellStyle name="20% - アクセント 4 26" xfId="199"/>
    <cellStyle name="20% - アクセント 4 27" xfId="200"/>
    <cellStyle name="20% - アクセント 4 28" xfId="201"/>
    <cellStyle name="20% - アクセント 4 29" xfId="202"/>
    <cellStyle name="20% - アクセント 4 3" xfId="203"/>
    <cellStyle name="20% - アクセント 4 30" xfId="204"/>
    <cellStyle name="20% - アクセント 4 31" xfId="205"/>
    <cellStyle name="20% - アクセント 4 32" xfId="206"/>
    <cellStyle name="20% - アクセント 4 33" xfId="207"/>
    <cellStyle name="20% - アクセント 4 34" xfId="208"/>
    <cellStyle name="20% - アクセント 4 35" xfId="209"/>
    <cellStyle name="20% - アクセント 4 36" xfId="210"/>
    <cellStyle name="20% - アクセント 4 37" xfId="211"/>
    <cellStyle name="20% - アクセント 4 38" xfId="212"/>
    <cellStyle name="20% - アクセント 4 39" xfId="213"/>
    <cellStyle name="20% - アクセント 4 4" xfId="214"/>
    <cellStyle name="20% - アクセント 4 40" xfId="215"/>
    <cellStyle name="20% - アクセント 4 41" xfId="216"/>
    <cellStyle name="20% - アクセント 4 42" xfId="217"/>
    <cellStyle name="20% - アクセント 4 43" xfId="218"/>
    <cellStyle name="20% - アクセント 4 44" xfId="219"/>
    <cellStyle name="20% - アクセント 4 45" xfId="220"/>
    <cellStyle name="20% - アクセント 4 46" xfId="221"/>
    <cellStyle name="20% - アクセント 4 47" xfId="222"/>
    <cellStyle name="20% - アクセント 4 48" xfId="223"/>
    <cellStyle name="20% - アクセント 4 49" xfId="224"/>
    <cellStyle name="20% - アクセント 4 5" xfId="225"/>
    <cellStyle name="20% - アクセント 4 50" xfId="226"/>
    <cellStyle name="20% - アクセント 4 51" xfId="227"/>
    <cellStyle name="20% - アクセント 4 52" xfId="228"/>
    <cellStyle name="20% - アクセント 4 53" xfId="229"/>
    <cellStyle name="20% - アクセント 4 54" xfId="230"/>
    <cellStyle name="20% - アクセント 4 55" xfId="231"/>
    <cellStyle name="20% - アクセント 4 56" xfId="232"/>
    <cellStyle name="20% - アクセント 4 57" xfId="233"/>
    <cellStyle name="20% - アクセント 4 58" xfId="234"/>
    <cellStyle name="20% - アクセント 4 59" xfId="235"/>
    <cellStyle name="20% - アクセント 4 6" xfId="236"/>
    <cellStyle name="20% - アクセント 4 7" xfId="237"/>
    <cellStyle name="20% - アクセント 4 8" xfId="238"/>
    <cellStyle name="20% - アクセント 4 9" xfId="239"/>
    <cellStyle name="20% - アクセント 5" xfId="240" builtinId="46" customBuiltin="1"/>
    <cellStyle name="20% - アクセント 5 10" xfId="241"/>
    <cellStyle name="20% - アクセント 5 11" xfId="242"/>
    <cellStyle name="20% - アクセント 5 12" xfId="243"/>
    <cellStyle name="20% - アクセント 5 13" xfId="244"/>
    <cellStyle name="20% - アクセント 5 14" xfId="245"/>
    <cellStyle name="20% - アクセント 5 15" xfId="246"/>
    <cellStyle name="20% - アクセント 5 16" xfId="247"/>
    <cellStyle name="20% - アクセント 5 17" xfId="248"/>
    <cellStyle name="20% - アクセント 5 18" xfId="249"/>
    <cellStyle name="20% - アクセント 5 19" xfId="250"/>
    <cellStyle name="20% - アクセント 5 2" xfId="251"/>
    <cellStyle name="20% - アクセント 5 20" xfId="252"/>
    <cellStyle name="20% - アクセント 5 21" xfId="253"/>
    <cellStyle name="20% - アクセント 5 22" xfId="254"/>
    <cellStyle name="20% - アクセント 5 23" xfId="255"/>
    <cellStyle name="20% - アクセント 5 24" xfId="256"/>
    <cellStyle name="20% - アクセント 5 25" xfId="257"/>
    <cellStyle name="20% - アクセント 5 26" xfId="258"/>
    <cellStyle name="20% - アクセント 5 27" xfId="259"/>
    <cellStyle name="20% - アクセント 5 28" xfId="260"/>
    <cellStyle name="20% - アクセント 5 29" xfId="261"/>
    <cellStyle name="20% - アクセント 5 3" xfId="262"/>
    <cellStyle name="20% - アクセント 5 30" xfId="263"/>
    <cellStyle name="20% - アクセント 5 31" xfId="264"/>
    <cellStyle name="20% - アクセント 5 32" xfId="265"/>
    <cellStyle name="20% - アクセント 5 33" xfId="266"/>
    <cellStyle name="20% - アクセント 5 34" xfId="267"/>
    <cellStyle name="20% - アクセント 5 35" xfId="268"/>
    <cellStyle name="20% - アクセント 5 36" xfId="269"/>
    <cellStyle name="20% - アクセント 5 37" xfId="270"/>
    <cellStyle name="20% - アクセント 5 38" xfId="271"/>
    <cellStyle name="20% - アクセント 5 39" xfId="272"/>
    <cellStyle name="20% - アクセント 5 4" xfId="273"/>
    <cellStyle name="20% - アクセント 5 40" xfId="274"/>
    <cellStyle name="20% - アクセント 5 41" xfId="275"/>
    <cellStyle name="20% - アクセント 5 42" xfId="276"/>
    <cellStyle name="20% - アクセント 5 43" xfId="277"/>
    <cellStyle name="20% - アクセント 5 44" xfId="278"/>
    <cellStyle name="20% - アクセント 5 45" xfId="279"/>
    <cellStyle name="20% - アクセント 5 46" xfId="280"/>
    <cellStyle name="20% - アクセント 5 47" xfId="281"/>
    <cellStyle name="20% - アクセント 5 48" xfId="282"/>
    <cellStyle name="20% - アクセント 5 49" xfId="283"/>
    <cellStyle name="20% - アクセント 5 5" xfId="284"/>
    <cellStyle name="20% - アクセント 5 50" xfId="285"/>
    <cellStyle name="20% - アクセント 5 51" xfId="286"/>
    <cellStyle name="20% - アクセント 5 52" xfId="287"/>
    <cellStyle name="20% - アクセント 5 53" xfId="288"/>
    <cellStyle name="20% - アクセント 5 54" xfId="289"/>
    <cellStyle name="20% - アクセント 5 55" xfId="290"/>
    <cellStyle name="20% - アクセント 5 56" xfId="291"/>
    <cellStyle name="20% - アクセント 5 57" xfId="292"/>
    <cellStyle name="20% - アクセント 5 58" xfId="293"/>
    <cellStyle name="20% - アクセント 5 59" xfId="294"/>
    <cellStyle name="20% - アクセント 5 6" xfId="295"/>
    <cellStyle name="20% - アクセント 5 7" xfId="296"/>
    <cellStyle name="20% - アクセント 5 8" xfId="297"/>
    <cellStyle name="20% - アクセント 5 9" xfId="298"/>
    <cellStyle name="20% - アクセント 6" xfId="299" builtinId="50" customBuiltin="1"/>
    <cellStyle name="20% - アクセント 6 10" xfId="300"/>
    <cellStyle name="20% - アクセント 6 11" xfId="301"/>
    <cellStyle name="20% - アクセント 6 12" xfId="302"/>
    <cellStyle name="20% - アクセント 6 13" xfId="303"/>
    <cellStyle name="20% - アクセント 6 14" xfId="304"/>
    <cellStyle name="20% - アクセント 6 15" xfId="305"/>
    <cellStyle name="20% - アクセント 6 16" xfId="306"/>
    <cellStyle name="20% - アクセント 6 17" xfId="307"/>
    <cellStyle name="20% - アクセント 6 18" xfId="308"/>
    <cellStyle name="20% - アクセント 6 19" xfId="309"/>
    <cellStyle name="20% - アクセント 6 2" xfId="310"/>
    <cellStyle name="20% - アクセント 6 20" xfId="311"/>
    <cellStyle name="20% - アクセント 6 21" xfId="312"/>
    <cellStyle name="20% - アクセント 6 22" xfId="313"/>
    <cellStyle name="20% - アクセント 6 23" xfId="314"/>
    <cellStyle name="20% - アクセント 6 24" xfId="315"/>
    <cellStyle name="20% - アクセント 6 25" xfId="316"/>
    <cellStyle name="20% - アクセント 6 26" xfId="317"/>
    <cellStyle name="20% - アクセント 6 27" xfId="318"/>
    <cellStyle name="20% - アクセント 6 28" xfId="319"/>
    <cellStyle name="20% - アクセント 6 29" xfId="320"/>
    <cellStyle name="20% - アクセント 6 3" xfId="321"/>
    <cellStyle name="20% - アクセント 6 30" xfId="322"/>
    <cellStyle name="20% - アクセント 6 31" xfId="323"/>
    <cellStyle name="20% - アクセント 6 32" xfId="324"/>
    <cellStyle name="20% - アクセント 6 33" xfId="325"/>
    <cellStyle name="20% - アクセント 6 34" xfId="326"/>
    <cellStyle name="20% - アクセント 6 35" xfId="327"/>
    <cellStyle name="20% - アクセント 6 36" xfId="328"/>
    <cellStyle name="20% - アクセント 6 37" xfId="329"/>
    <cellStyle name="20% - アクセント 6 38" xfId="330"/>
    <cellStyle name="20% - アクセント 6 39" xfId="331"/>
    <cellStyle name="20% - アクセント 6 4" xfId="332"/>
    <cellStyle name="20% - アクセント 6 40" xfId="333"/>
    <cellStyle name="20% - アクセント 6 41" xfId="334"/>
    <cellStyle name="20% - アクセント 6 42" xfId="335"/>
    <cellStyle name="20% - アクセント 6 43" xfId="336"/>
    <cellStyle name="20% - アクセント 6 44" xfId="337"/>
    <cellStyle name="20% - アクセント 6 45" xfId="338"/>
    <cellStyle name="20% - アクセント 6 46" xfId="339"/>
    <cellStyle name="20% - アクセント 6 47" xfId="340"/>
    <cellStyle name="20% - アクセント 6 48" xfId="341"/>
    <cellStyle name="20% - アクセント 6 49" xfId="342"/>
    <cellStyle name="20% - アクセント 6 5" xfId="343"/>
    <cellStyle name="20% - アクセント 6 50" xfId="344"/>
    <cellStyle name="20% - アクセント 6 51" xfId="345"/>
    <cellStyle name="20% - アクセント 6 52" xfId="346"/>
    <cellStyle name="20% - アクセント 6 53" xfId="347"/>
    <cellStyle name="20% - アクセント 6 54" xfId="348"/>
    <cellStyle name="20% - アクセント 6 55" xfId="349"/>
    <cellStyle name="20% - アクセント 6 56" xfId="350"/>
    <cellStyle name="20% - アクセント 6 57" xfId="351"/>
    <cellStyle name="20% - アクセント 6 58" xfId="352"/>
    <cellStyle name="20% - アクセント 6 59" xfId="353"/>
    <cellStyle name="20% - アクセント 6 6" xfId="354"/>
    <cellStyle name="20% - アクセント 6 7" xfId="355"/>
    <cellStyle name="20% - アクセント 6 8" xfId="356"/>
    <cellStyle name="20% - アクセント 6 9" xfId="357"/>
    <cellStyle name="40% - アクセント 1" xfId="358" builtinId="31" customBuiltin="1"/>
    <cellStyle name="40% - アクセント 1 10" xfId="359"/>
    <cellStyle name="40% - アクセント 1 11" xfId="360"/>
    <cellStyle name="40% - アクセント 1 12" xfId="361"/>
    <cellStyle name="40% - アクセント 1 13" xfId="362"/>
    <cellStyle name="40% - アクセント 1 14" xfId="363"/>
    <cellStyle name="40% - アクセント 1 15" xfId="364"/>
    <cellStyle name="40% - アクセント 1 16" xfId="365"/>
    <cellStyle name="40% - アクセント 1 17" xfId="366"/>
    <cellStyle name="40% - アクセント 1 18" xfId="367"/>
    <cellStyle name="40% - アクセント 1 19" xfId="368"/>
    <cellStyle name="40% - アクセント 1 2" xfId="369"/>
    <cellStyle name="40% - アクセント 1 20" xfId="370"/>
    <cellStyle name="40% - アクセント 1 21" xfId="371"/>
    <cellStyle name="40% - アクセント 1 22" xfId="372"/>
    <cellStyle name="40% - アクセント 1 23" xfId="373"/>
    <cellStyle name="40% - アクセント 1 24" xfId="374"/>
    <cellStyle name="40% - アクセント 1 25" xfId="375"/>
    <cellStyle name="40% - アクセント 1 26" xfId="376"/>
    <cellStyle name="40% - アクセント 1 27" xfId="377"/>
    <cellStyle name="40% - アクセント 1 28" xfId="378"/>
    <cellStyle name="40% - アクセント 1 29" xfId="379"/>
    <cellStyle name="40% - アクセント 1 3" xfId="380"/>
    <cellStyle name="40% - アクセント 1 30" xfId="381"/>
    <cellStyle name="40% - アクセント 1 31" xfId="382"/>
    <cellStyle name="40% - アクセント 1 32" xfId="383"/>
    <cellStyle name="40% - アクセント 1 33" xfId="384"/>
    <cellStyle name="40% - アクセント 1 34" xfId="385"/>
    <cellStyle name="40% - アクセント 1 35" xfId="386"/>
    <cellStyle name="40% - アクセント 1 36" xfId="387"/>
    <cellStyle name="40% - アクセント 1 37" xfId="388"/>
    <cellStyle name="40% - アクセント 1 38" xfId="389"/>
    <cellStyle name="40% - アクセント 1 39" xfId="390"/>
    <cellStyle name="40% - アクセント 1 4" xfId="391"/>
    <cellStyle name="40% - アクセント 1 40" xfId="392"/>
    <cellStyle name="40% - アクセント 1 41" xfId="393"/>
    <cellStyle name="40% - アクセント 1 42" xfId="394"/>
    <cellStyle name="40% - アクセント 1 43" xfId="395"/>
    <cellStyle name="40% - アクセント 1 44" xfId="396"/>
    <cellStyle name="40% - アクセント 1 45" xfId="397"/>
    <cellStyle name="40% - アクセント 1 46" xfId="398"/>
    <cellStyle name="40% - アクセント 1 47" xfId="399"/>
    <cellStyle name="40% - アクセント 1 48" xfId="400"/>
    <cellStyle name="40% - アクセント 1 49" xfId="401"/>
    <cellStyle name="40% - アクセント 1 5" xfId="402"/>
    <cellStyle name="40% - アクセント 1 50" xfId="403"/>
    <cellStyle name="40% - アクセント 1 51" xfId="404"/>
    <cellStyle name="40% - アクセント 1 52" xfId="405"/>
    <cellStyle name="40% - アクセント 1 53" xfId="406"/>
    <cellStyle name="40% - アクセント 1 54" xfId="407"/>
    <cellStyle name="40% - アクセント 1 55" xfId="408"/>
    <cellStyle name="40% - アクセント 1 56" xfId="409"/>
    <cellStyle name="40% - アクセント 1 57" xfId="410"/>
    <cellStyle name="40% - アクセント 1 58" xfId="411"/>
    <cellStyle name="40% - アクセント 1 59" xfId="412"/>
    <cellStyle name="40% - アクセント 1 6" xfId="413"/>
    <cellStyle name="40% - アクセント 1 7" xfId="414"/>
    <cellStyle name="40% - アクセント 1 8" xfId="415"/>
    <cellStyle name="40% - アクセント 1 9" xfId="416"/>
    <cellStyle name="40% - アクセント 2" xfId="417" builtinId="35" customBuiltin="1"/>
    <cellStyle name="40% - アクセント 2 10" xfId="418"/>
    <cellStyle name="40% - アクセント 2 11" xfId="419"/>
    <cellStyle name="40% - アクセント 2 12" xfId="420"/>
    <cellStyle name="40% - アクセント 2 13" xfId="421"/>
    <cellStyle name="40% - アクセント 2 14" xfId="422"/>
    <cellStyle name="40% - アクセント 2 15" xfId="423"/>
    <cellStyle name="40% - アクセント 2 16" xfId="424"/>
    <cellStyle name="40% - アクセント 2 17" xfId="425"/>
    <cellStyle name="40% - アクセント 2 18" xfId="426"/>
    <cellStyle name="40% - アクセント 2 19" xfId="427"/>
    <cellStyle name="40% - アクセント 2 2" xfId="428"/>
    <cellStyle name="40% - アクセント 2 20" xfId="429"/>
    <cellStyle name="40% - アクセント 2 21" xfId="430"/>
    <cellStyle name="40% - アクセント 2 22" xfId="431"/>
    <cellStyle name="40% - アクセント 2 23" xfId="432"/>
    <cellStyle name="40% - アクセント 2 24" xfId="433"/>
    <cellStyle name="40% - アクセント 2 25" xfId="434"/>
    <cellStyle name="40% - アクセント 2 26" xfId="435"/>
    <cellStyle name="40% - アクセント 2 27" xfId="436"/>
    <cellStyle name="40% - アクセント 2 28" xfId="437"/>
    <cellStyle name="40% - アクセント 2 29" xfId="438"/>
    <cellStyle name="40% - アクセント 2 3" xfId="439"/>
    <cellStyle name="40% - アクセント 2 30" xfId="440"/>
    <cellStyle name="40% - アクセント 2 31" xfId="441"/>
    <cellStyle name="40% - アクセント 2 32" xfId="442"/>
    <cellStyle name="40% - アクセント 2 33" xfId="443"/>
    <cellStyle name="40% - アクセント 2 34" xfId="444"/>
    <cellStyle name="40% - アクセント 2 35" xfId="445"/>
    <cellStyle name="40% - アクセント 2 36" xfId="446"/>
    <cellStyle name="40% - アクセント 2 37" xfId="447"/>
    <cellStyle name="40% - アクセント 2 38" xfId="448"/>
    <cellStyle name="40% - アクセント 2 39" xfId="449"/>
    <cellStyle name="40% - アクセント 2 4" xfId="450"/>
    <cellStyle name="40% - アクセント 2 40" xfId="451"/>
    <cellStyle name="40% - アクセント 2 41" xfId="452"/>
    <cellStyle name="40% - アクセント 2 42" xfId="453"/>
    <cellStyle name="40% - アクセント 2 43" xfId="454"/>
    <cellStyle name="40% - アクセント 2 44" xfId="455"/>
    <cellStyle name="40% - アクセント 2 45" xfId="456"/>
    <cellStyle name="40% - アクセント 2 46" xfId="457"/>
    <cellStyle name="40% - アクセント 2 47" xfId="458"/>
    <cellStyle name="40% - アクセント 2 48" xfId="459"/>
    <cellStyle name="40% - アクセント 2 49" xfId="460"/>
    <cellStyle name="40% - アクセント 2 5" xfId="461"/>
    <cellStyle name="40% - アクセント 2 50" xfId="462"/>
    <cellStyle name="40% - アクセント 2 51" xfId="463"/>
    <cellStyle name="40% - アクセント 2 52" xfId="464"/>
    <cellStyle name="40% - アクセント 2 53" xfId="465"/>
    <cellStyle name="40% - アクセント 2 54" xfId="466"/>
    <cellStyle name="40% - アクセント 2 55" xfId="467"/>
    <cellStyle name="40% - アクセント 2 56" xfId="468"/>
    <cellStyle name="40% - アクセント 2 57" xfId="469"/>
    <cellStyle name="40% - アクセント 2 58" xfId="470"/>
    <cellStyle name="40% - アクセント 2 59" xfId="471"/>
    <cellStyle name="40% - アクセント 2 6" xfId="472"/>
    <cellStyle name="40% - アクセント 2 7" xfId="473"/>
    <cellStyle name="40% - アクセント 2 8" xfId="474"/>
    <cellStyle name="40% - アクセント 2 9" xfId="475"/>
    <cellStyle name="40% - アクセント 3" xfId="476" builtinId="39" customBuiltin="1"/>
    <cellStyle name="40% - アクセント 3 10" xfId="477"/>
    <cellStyle name="40% - アクセント 3 11" xfId="478"/>
    <cellStyle name="40% - アクセント 3 12" xfId="479"/>
    <cellStyle name="40% - アクセント 3 13" xfId="480"/>
    <cellStyle name="40% - アクセント 3 14" xfId="481"/>
    <cellStyle name="40% - アクセント 3 15" xfId="482"/>
    <cellStyle name="40% - アクセント 3 16" xfId="483"/>
    <cellStyle name="40% - アクセント 3 17" xfId="484"/>
    <cellStyle name="40% - アクセント 3 18" xfId="485"/>
    <cellStyle name="40% - アクセント 3 19" xfId="486"/>
    <cellStyle name="40% - アクセント 3 2" xfId="487"/>
    <cellStyle name="40% - アクセント 3 20" xfId="488"/>
    <cellStyle name="40% - アクセント 3 21" xfId="489"/>
    <cellStyle name="40% - アクセント 3 22" xfId="490"/>
    <cellStyle name="40% - アクセント 3 23" xfId="491"/>
    <cellStyle name="40% - アクセント 3 24" xfId="492"/>
    <cellStyle name="40% - アクセント 3 25" xfId="493"/>
    <cellStyle name="40% - アクセント 3 26" xfId="494"/>
    <cellStyle name="40% - アクセント 3 27" xfId="495"/>
    <cellStyle name="40% - アクセント 3 28" xfId="496"/>
    <cellStyle name="40% - アクセント 3 29" xfId="497"/>
    <cellStyle name="40% - アクセント 3 3" xfId="498"/>
    <cellStyle name="40% - アクセント 3 30" xfId="499"/>
    <cellStyle name="40% - アクセント 3 31" xfId="500"/>
    <cellStyle name="40% - アクセント 3 32" xfId="501"/>
    <cellStyle name="40% - アクセント 3 33" xfId="502"/>
    <cellStyle name="40% - アクセント 3 34" xfId="503"/>
    <cellStyle name="40% - アクセント 3 35" xfId="504"/>
    <cellStyle name="40% - アクセント 3 36" xfId="505"/>
    <cellStyle name="40% - アクセント 3 37" xfId="506"/>
    <cellStyle name="40% - アクセント 3 38" xfId="507"/>
    <cellStyle name="40% - アクセント 3 39" xfId="508"/>
    <cellStyle name="40% - アクセント 3 4" xfId="509"/>
    <cellStyle name="40% - アクセント 3 40" xfId="510"/>
    <cellStyle name="40% - アクセント 3 41" xfId="511"/>
    <cellStyle name="40% - アクセント 3 42" xfId="512"/>
    <cellStyle name="40% - アクセント 3 43" xfId="513"/>
    <cellStyle name="40% - アクセント 3 44" xfId="514"/>
    <cellStyle name="40% - アクセント 3 45" xfId="515"/>
    <cellStyle name="40% - アクセント 3 46" xfId="516"/>
    <cellStyle name="40% - アクセント 3 47" xfId="517"/>
    <cellStyle name="40% - アクセント 3 48" xfId="518"/>
    <cellStyle name="40% - アクセント 3 49" xfId="519"/>
    <cellStyle name="40% - アクセント 3 5" xfId="520"/>
    <cellStyle name="40% - アクセント 3 50" xfId="521"/>
    <cellStyle name="40% - アクセント 3 51" xfId="522"/>
    <cellStyle name="40% - アクセント 3 52" xfId="523"/>
    <cellStyle name="40% - アクセント 3 53" xfId="524"/>
    <cellStyle name="40% - アクセント 3 54" xfId="525"/>
    <cellStyle name="40% - アクセント 3 55" xfId="526"/>
    <cellStyle name="40% - アクセント 3 56" xfId="527"/>
    <cellStyle name="40% - アクセント 3 57" xfId="528"/>
    <cellStyle name="40% - アクセント 3 58" xfId="529"/>
    <cellStyle name="40% - アクセント 3 59" xfId="530"/>
    <cellStyle name="40% - アクセント 3 6" xfId="531"/>
    <cellStyle name="40% - アクセント 3 7" xfId="532"/>
    <cellStyle name="40% - アクセント 3 8" xfId="533"/>
    <cellStyle name="40% - アクセント 3 9" xfId="534"/>
    <cellStyle name="40% - アクセント 4" xfId="535" builtinId="43" customBuiltin="1"/>
    <cellStyle name="40% - アクセント 4 10" xfId="536"/>
    <cellStyle name="40% - アクセント 4 11" xfId="537"/>
    <cellStyle name="40% - アクセント 4 12" xfId="538"/>
    <cellStyle name="40% - アクセント 4 13" xfId="539"/>
    <cellStyle name="40% - アクセント 4 14" xfId="540"/>
    <cellStyle name="40% - アクセント 4 15" xfId="541"/>
    <cellStyle name="40% - アクセント 4 16" xfId="542"/>
    <cellStyle name="40% - アクセント 4 17" xfId="543"/>
    <cellStyle name="40% - アクセント 4 18" xfId="544"/>
    <cellStyle name="40% - アクセント 4 19" xfId="545"/>
    <cellStyle name="40% - アクセント 4 2" xfId="546"/>
    <cellStyle name="40% - アクセント 4 20" xfId="547"/>
    <cellStyle name="40% - アクセント 4 21" xfId="548"/>
    <cellStyle name="40% - アクセント 4 22" xfId="549"/>
    <cellStyle name="40% - アクセント 4 23" xfId="550"/>
    <cellStyle name="40% - アクセント 4 24" xfId="551"/>
    <cellStyle name="40% - アクセント 4 25" xfId="552"/>
    <cellStyle name="40% - アクセント 4 26" xfId="553"/>
    <cellStyle name="40% - アクセント 4 27" xfId="554"/>
    <cellStyle name="40% - アクセント 4 28" xfId="555"/>
    <cellStyle name="40% - アクセント 4 29" xfId="556"/>
    <cellStyle name="40% - アクセント 4 3" xfId="557"/>
    <cellStyle name="40% - アクセント 4 30" xfId="558"/>
    <cellStyle name="40% - アクセント 4 31" xfId="559"/>
    <cellStyle name="40% - アクセント 4 32" xfId="560"/>
    <cellStyle name="40% - アクセント 4 33" xfId="561"/>
    <cellStyle name="40% - アクセント 4 34" xfId="562"/>
    <cellStyle name="40% - アクセント 4 35" xfId="563"/>
    <cellStyle name="40% - アクセント 4 36" xfId="564"/>
    <cellStyle name="40% - アクセント 4 37" xfId="565"/>
    <cellStyle name="40% - アクセント 4 38" xfId="566"/>
    <cellStyle name="40% - アクセント 4 39" xfId="567"/>
    <cellStyle name="40% - アクセント 4 4" xfId="568"/>
    <cellStyle name="40% - アクセント 4 40" xfId="569"/>
    <cellStyle name="40% - アクセント 4 41" xfId="570"/>
    <cellStyle name="40% - アクセント 4 42" xfId="571"/>
    <cellStyle name="40% - アクセント 4 43" xfId="572"/>
    <cellStyle name="40% - アクセント 4 44" xfId="573"/>
    <cellStyle name="40% - アクセント 4 45" xfId="574"/>
    <cellStyle name="40% - アクセント 4 46" xfId="575"/>
    <cellStyle name="40% - アクセント 4 47" xfId="576"/>
    <cellStyle name="40% - アクセント 4 48" xfId="577"/>
    <cellStyle name="40% - アクセント 4 49" xfId="578"/>
    <cellStyle name="40% - アクセント 4 5" xfId="579"/>
    <cellStyle name="40% - アクセント 4 50" xfId="580"/>
    <cellStyle name="40% - アクセント 4 51" xfId="581"/>
    <cellStyle name="40% - アクセント 4 52" xfId="582"/>
    <cellStyle name="40% - アクセント 4 53" xfId="583"/>
    <cellStyle name="40% - アクセント 4 54" xfId="584"/>
    <cellStyle name="40% - アクセント 4 55" xfId="585"/>
    <cellStyle name="40% - アクセント 4 56" xfId="586"/>
    <cellStyle name="40% - アクセント 4 57" xfId="587"/>
    <cellStyle name="40% - アクセント 4 58" xfId="588"/>
    <cellStyle name="40% - アクセント 4 59" xfId="589"/>
    <cellStyle name="40% - アクセント 4 6" xfId="590"/>
    <cellStyle name="40% - アクセント 4 7" xfId="591"/>
    <cellStyle name="40% - アクセント 4 8" xfId="592"/>
    <cellStyle name="40% - アクセント 4 9" xfId="593"/>
    <cellStyle name="40% - アクセント 5" xfId="594" builtinId="47" customBuiltin="1"/>
    <cellStyle name="40% - アクセント 5 10" xfId="595"/>
    <cellStyle name="40% - アクセント 5 11" xfId="596"/>
    <cellStyle name="40% - アクセント 5 12" xfId="597"/>
    <cellStyle name="40% - アクセント 5 13" xfId="598"/>
    <cellStyle name="40% - アクセント 5 14" xfId="599"/>
    <cellStyle name="40% - アクセント 5 15" xfId="600"/>
    <cellStyle name="40% - アクセント 5 16" xfId="601"/>
    <cellStyle name="40% - アクセント 5 17" xfId="602"/>
    <cellStyle name="40% - アクセント 5 18" xfId="603"/>
    <cellStyle name="40% - アクセント 5 19" xfId="604"/>
    <cellStyle name="40% - アクセント 5 2" xfId="605"/>
    <cellStyle name="40% - アクセント 5 20" xfId="606"/>
    <cellStyle name="40% - アクセント 5 21" xfId="607"/>
    <cellStyle name="40% - アクセント 5 22" xfId="608"/>
    <cellStyle name="40% - アクセント 5 23" xfId="609"/>
    <cellStyle name="40% - アクセント 5 24" xfId="610"/>
    <cellStyle name="40% - アクセント 5 25" xfId="611"/>
    <cellStyle name="40% - アクセント 5 26" xfId="612"/>
    <cellStyle name="40% - アクセント 5 27" xfId="613"/>
    <cellStyle name="40% - アクセント 5 28" xfId="614"/>
    <cellStyle name="40% - アクセント 5 29" xfId="615"/>
    <cellStyle name="40% - アクセント 5 3" xfId="616"/>
    <cellStyle name="40% - アクセント 5 30" xfId="617"/>
    <cellStyle name="40% - アクセント 5 31" xfId="618"/>
    <cellStyle name="40% - アクセント 5 32" xfId="619"/>
    <cellStyle name="40% - アクセント 5 33" xfId="620"/>
    <cellStyle name="40% - アクセント 5 34" xfId="621"/>
    <cellStyle name="40% - アクセント 5 35" xfId="622"/>
    <cellStyle name="40% - アクセント 5 36" xfId="623"/>
    <cellStyle name="40% - アクセント 5 37" xfId="624"/>
    <cellStyle name="40% - アクセント 5 38" xfId="625"/>
    <cellStyle name="40% - アクセント 5 39" xfId="626"/>
    <cellStyle name="40% - アクセント 5 4" xfId="627"/>
    <cellStyle name="40% - アクセント 5 40" xfId="628"/>
    <cellStyle name="40% - アクセント 5 41" xfId="629"/>
    <cellStyle name="40% - アクセント 5 42" xfId="630"/>
    <cellStyle name="40% - アクセント 5 43" xfId="631"/>
    <cellStyle name="40% - アクセント 5 44" xfId="632"/>
    <cellStyle name="40% - アクセント 5 45" xfId="633"/>
    <cellStyle name="40% - アクセント 5 46" xfId="634"/>
    <cellStyle name="40% - アクセント 5 47" xfId="635"/>
    <cellStyle name="40% - アクセント 5 48" xfId="636"/>
    <cellStyle name="40% - アクセント 5 49" xfId="637"/>
    <cellStyle name="40% - アクセント 5 5" xfId="638"/>
    <cellStyle name="40% - アクセント 5 50" xfId="639"/>
    <cellStyle name="40% - アクセント 5 51" xfId="640"/>
    <cellStyle name="40% - アクセント 5 52" xfId="641"/>
    <cellStyle name="40% - アクセント 5 53" xfId="642"/>
    <cellStyle name="40% - アクセント 5 54" xfId="643"/>
    <cellStyle name="40% - アクセント 5 55" xfId="644"/>
    <cellStyle name="40% - アクセント 5 56" xfId="645"/>
    <cellStyle name="40% - アクセント 5 57" xfId="646"/>
    <cellStyle name="40% - アクセント 5 58" xfId="647"/>
    <cellStyle name="40% - アクセント 5 59" xfId="648"/>
    <cellStyle name="40% - アクセント 5 6" xfId="649"/>
    <cellStyle name="40% - アクセント 5 7" xfId="650"/>
    <cellStyle name="40% - アクセント 5 8" xfId="651"/>
    <cellStyle name="40% - アクセント 5 9" xfId="652"/>
    <cellStyle name="40% - アクセント 6" xfId="653" builtinId="51" customBuiltin="1"/>
    <cellStyle name="40% - アクセント 6 10" xfId="654"/>
    <cellStyle name="40% - アクセント 6 11" xfId="655"/>
    <cellStyle name="40% - アクセント 6 12" xfId="656"/>
    <cellStyle name="40% - アクセント 6 13" xfId="657"/>
    <cellStyle name="40% - アクセント 6 14" xfId="658"/>
    <cellStyle name="40% - アクセント 6 15" xfId="659"/>
    <cellStyle name="40% - アクセント 6 16" xfId="660"/>
    <cellStyle name="40% - アクセント 6 17" xfId="661"/>
    <cellStyle name="40% - アクセント 6 18" xfId="662"/>
    <cellStyle name="40% - アクセント 6 19" xfId="663"/>
    <cellStyle name="40% - アクセント 6 2" xfId="664"/>
    <cellStyle name="40% - アクセント 6 20" xfId="665"/>
    <cellStyle name="40% - アクセント 6 21" xfId="666"/>
    <cellStyle name="40% - アクセント 6 22" xfId="667"/>
    <cellStyle name="40% - アクセント 6 23" xfId="668"/>
    <cellStyle name="40% - アクセント 6 24" xfId="669"/>
    <cellStyle name="40% - アクセント 6 25" xfId="670"/>
    <cellStyle name="40% - アクセント 6 26" xfId="671"/>
    <cellStyle name="40% - アクセント 6 27" xfId="672"/>
    <cellStyle name="40% - アクセント 6 28" xfId="673"/>
    <cellStyle name="40% - アクセント 6 29" xfId="674"/>
    <cellStyle name="40% - アクセント 6 3" xfId="675"/>
    <cellStyle name="40% - アクセント 6 30" xfId="676"/>
    <cellStyle name="40% - アクセント 6 31" xfId="677"/>
    <cellStyle name="40% - アクセント 6 32" xfId="678"/>
    <cellStyle name="40% - アクセント 6 33" xfId="679"/>
    <cellStyle name="40% - アクセント 6 34" xfId="680"/>
    <cellStyle name="40% - アクセント 6 35" xfId="681"/>
    <cellStyle name="40% - アクセント 6 36" xfId="682"/>
    <cellStyle name="40% - アクセント 6 37" xfId="683"/>
    <cellStyle name="40% - アクセント 6 38" xfId="684"/>
    <cellStyle name="40% - アクセント 6 39" xfId="685"/>
    <cellStyle name="40% - アクセント 6 4" xfId="686"/>
    <cellStyle name="40% - アクセント 6 40" xfId="687"/>
    <cellStyle name="40% - アクセント 6 41" xfId="688"/>
    <cellStyle name="40% - アクセント 6 42" xfId="689"/>
    <cellStyle name="40% - アクセント 6 43" xfId="690"/>
    <cellStyle name="40% - アクセント 6 44" xfId="691"/>
    <cellStyle name="40% - アクセント 6 45" xfId="692"/>
    <cellStyle name="40% - アクセント 6 46" xfId="693"/>
    <cellStyle name="40% - アクセント 6 47" xfId="694"/>
    <cellStyle name="40% - アクセント 6 48" xfId="695"/>
    <cellStyle name="40% - アクセント 6 49" xfId="696"/>
    <cellStyle name="40% - アクセント 6 5" xfId="697"/>
    <cellStyle name="40% - アクセント 6 50" xfId="698"/>
    <cellStyle name="40% - アクセント 6 51" xfId="699"/>
    <cellStyle name="40% - アクセント 6 52" xfId="700"/>
    <cellStyle name="40% - アクセント 6 53" xfId="701"/>
    <cellStyle name="40% - アクセント 6 54" xfId="702"/>
    <cellStyle name="40% - アクセント 6 55" xfId="703"/>
    <cellStyle name="40% - アクセント 6 56" xfId="704"/>
    <cellStyle name="40% - アクセント 6 57" xfId="705"/>
    <cellStyle name="40% - アクセント 6 58" xfId="706"/>
    <cellStyle name="40% - アクセント 6 59" xfId="707"/>
    <cellStyle name="40% - アクセント 6 6" xfId="708"/>
    <cellStyle name="40% - アクセント 6 7" xfId="709"/>
    <cellStyle name="40% - アクセント 6 8" xfId="710"/>
    <cellStyle name="40% - アクセント 6 9" xfId="711"/>
    <cellStyle name="60% - アクセント 1" xfId="712" builtinId="32" customBuiltin="1"/>
    <cellStyle name="60% - アクセント 1 10" xfId="713"/>
    <cellStyle name="60% - アクセント 1 11" xfId="714"/>
    <cellStyle name="60% - アクセント 1 12" xfId="715"/>
    <cellStyle name="60% - アクセント 1 13" xfId="716"/>
    <cellStyle name="60% - アクセント 1 14" xfId="717"/>
    <cellStyle name="60% - アクセント 1 15" xfId="718"/>
    <cellStyle name="60% - アクセント 1 16" xfId="719"/>
    <cellStyle name="60% - アクセント 1 17" xfId="720"/>
    <cellStyle name="60% - アクセント 1 18" xfId="721"/>
    <cellStyle name="60% - アクセント 1 19" xfId="722"/>
    <cellStyle name="60% - アクセント 1 2" xfId="723"/>
    <cellStyle name="60% - アクセント 1 20" xfId="724"/>
    <cellStyle name="60% - アクセント 1 21" xfId="725"/>
    <cellStyle name="60% - アクセント 1 22" xfId="726"/>
    <cellStyle name="60% - アクセント 1 23" xfId="727"/>
    <cellStyle name="60% - アクセント 1 24" xfId="728"/>
    <cellStyle name="60% - アクセント 1 25" xfId="729"/>
    <cellStyle name="60% - アクセント 1 26" xfId="730"/>
    <cellStyle name="60% - アクセント 1 27" xfId="731"/>
    <cellStyle name="60% - アクセント 1 28" xfId="732"/>
    <cellStyle name="60% - アクセント 1 29" xfId="733"/>
    <cellStyle name="60% - アクセント 1 3" xfId="734"/>
    <cellStyle name="60% - アクセント 1 30" xfId="735"/>
    <cellStyle name="60% - アクセント 1 31" xfId="736"/>
    <cellStyle name="60% - アクセント 1 32" xfId="737"/>
    <cellStyle name="60% - アクセント 1 33" xfId="738"/>
    <cellStyle name="60% - アクセント 1 34" xfId="739"/>
    <cellStyle name="60% - アクセント 1 35" xfId="740"/>
    <cellStyle name="60% - アクセント 1 36" xfId="741"/>
    <cellStyle name="60% - アクセント 1 37" xfId="742"/>
    <cellStyle name="60% - アクセント 1 38" xfId="743"/>
    <cellStyle name="60% - アクセント 1 39" xfId="744"/>
    <cellStyle name="60% - アクセント 1 4" xfId="745"/>
    <cellStyle name="60% - アクセント 1 40" xfId="746"/>
    <cellStyle name="60% - アクセント 1 41" xfId="747"/>
    <cellStyle name="60% - アクセント 1 42" xfId="748"/>
    <cellStyle name="60% - アクセント 1 43" xfId="749"/>
    <cellStyle name="60% - アクセント 1 44" xfId="750"/>
    <cellStyle name="60% - アクセント 1 45" xfId="751"/>
    <cellStyle name="60% - アクセント 1 46" xfId="752"/>
    <cellStyle name="60% - アクセント 1 47" xfId="753"/>
    <cellStyle name="60% - アクセント 1 48" xfId="754"/>
    <cellStyle name="60% - アクセント 1 49" xfId="755"/>
    <cellStyle name="60% - アクセント 1 5" xfId="756"/>
    <cellStyle name="60% - アクセント 1 50" xfId="757"/>
    <cellStyle name="60% - アクセント 1 51" xfId="758"/>
    <cellStyle name="60% - アクセント 1 52" xfId="759"/>
    <cellStyle name="60% - アクセント 1 53" xfId="760"/>
    <cellStyle name="60% - アクセント 1 54" xfId="761"/>
    <cellStyle name="60% - アクセント 1 55" xfId="762"/>
    <cellStyle name="60% - アクセント 1 56" xfId="763"/>
    <cellStyle name="60% - アクセント 1 57" xfId="764"/>
    <cellStyle name="60% - アクセント 1 58" xfId="765"/>
    <cellStyle name="60% - アクセント 1 59" xfId="766"/>
    <cellStyle name="60% - アクセント 1 6" xfId="767"/>
    <cellStyle name="60% - アクセント 1 7" xfId="768"/>
    <cellStyle name="60% - アクセント 1 8" xfId="769"/>
    <cellStyle name="60% - アクセント 1 9" xfId="770"/>
    <cellStyle name="60% - アクセント 2" xfId="771" builtinId="36" customBuiltin="1"/>
    <cellStyle name="60% - アクセント 2 10" xfId="772"/>
    <cellStyle name="60% - アクセント 2 11" xfId="773"/>
    <cellStyle name="60% - アクセント 2 12" xfId="774"/>
    <cellStyle name="60% - アクセント 2 13" xfId="775"/>
    <cellStyle name="60% - アクセント 2 14" xfId="776"/>
    <cellStyle name="60% - アクセント 2 15" xfId="777"/>
    <cellStyle name="60% - アクセント 2 16" xfId="778"/>
    <cellStyle name="60% - アクセント 2 17" xfId="779"/>
    <cellStyle name="60% - アクセント 2 18" xfId="780"/>
    <cellStyle name="60% - アクセント 2 19" xfId="781"/>
    <cellStyle name="60% - アクセント 2 2" xfId="782"/>
    <cellStyle name="60% - アクセント 2 20" xfId="783"/>
    <cellStyle name="60% - アクセント 2 21" xfId="784"/>
    <cellStyle name="60% - アクセント 2 22" xfId="785"/>
    <cellStyle name="60% - アクセント 2 23" xfId="786"/>
    <cellStyle name="60% - アクセント 2 24" xfId="787"/>
    <cellStyle name="60% - アクセント 2 25" xfId="788"/>
    <cellStyle name="60% - アクセント 2 26" xfId="789"/>
    <cellStyle name="60% - アクセント 2 27" xfId="790"/>
    <cellStyle name="60% - アクセント 2 28" xfId="791"/>
    <cellStyle name="60% - アクセント 2 29" xfId="792"/>
    <cellStyle name="60% - アクセント 2 3" xfId="793"/>
    <cellStyle name="60% - アクセント 2 30" xfId="794"/>
    <cellStyle name="60% - アクセント 2 31" xfId="795"/>
    <cellStyle name="60% - アクセント 2 32" xfId="796"/>
    <cellStyle name="60% - アクセント 2 33" xfId="797"/>
    <cellStyle name="60% - アクセント 2 34" xfId="798"/>
    <cellStyle name="60% - アクセント 2 35" xfId="799"/>
    <cellStyle name="60% - アクセント 2 36" xfId="800"/>
    <cellStyle name="60% - アクセント 2 37" xfId="801"/>
    <cellStyle name="60% - アクセント 2 38" xfId="802"/>
    <cellStyle name="60% - アクセント 2 39" xfId="803"/>
    <cellStyle name="60% - アクセント 2 4" xfId="804"/>
    <cellStyle name="60% - アクセント 2 40" xfId="805"/>
    <cellStyle name="60% - アクセント 2 41" xfId="806"/>
    <cellStyle name="60% - アクセント 2 42" xfId="807"/>
    <cellStyle name="60% - アクセント 2 43" xfId="808"/>
    <cellStyle name="60% - アクセント 2 44" xfId="809"/>
    <cellStyle name="60% - アクセント 2 45" xfId="810"/>
    <cellStyle name="60% - アクセント 2 46" xfId="811"/>
    <cellStyle name="60% - アクセント 2 47" xfId="812"/>
    <cellStyle name="60% - アクセント 2 48" xfId="813"/>
    <cellStyle name="60% - アクセント 2 49" xfId="814"/>
    <cellStyle name="60% - アクセント 2 5" xfId="815"/>
    <cellStyle name="60% - アクセント 2 50" xfId="816"/>
    <cellStyle name="60% - アクセント 2 51" xfId="817"/>
    <cellStyle name="60% - アクセント 2 52" xfId="818"/>
    <cellStyle name="60% - アクセント 2 53" xfId="819"/>
    <cellStyle name="60% - アクセント 2 54" xfId="820"/>
    <cellStyle name="60% - アクセント 2 55" xfId="821"/>
    <cellStyle name="60% - アクセント 2 56" xfId="822"/>
    <cellStyle name="60% - アクセント 2 57" xfId="823"/>
    <cellStyle name="60% - アクセント 2 58" xfId="824"/>
    <cellStyle name="60% - アクセント 2 59" xfId="825"/>
    <cellStyle name="60% - アクセント 2 6" xfId="826"/>
    <cellStyle name="60% - アクセント 2 7" xfId="827"/>
    <cellStyle name="60% - アクセント 2 8" xfId="828"/>
    <cellStyle name="60% - アクセント 2 9" xfId="829"/>
    <cellStyle name="60% - アクセント 3" xfId="830" builtinId="40" customBuiltin="1"/>
    <cellStyle name="60% - アクセント 3 10" xfId="831"/>
    <cellStyle name="60% - アクセント 3 11" xfId="832"/>
    <cellStyle name="60% - アクセント 3 12" xfId="833"/>
    <cellStyle name="60% - アクセント 3 13" xfId="834"/>
    <cellStyle name="60% - アクセント 3 14" xfId="835"/>
    <cellStyle name="60% - アクセント 3 15" xfId="836"/>
    <cellStyle name="60% - アクセント 3 16" xfId="837"/>
    <cellStyle name="60% - アクセント 3 17" xfId="838"/>
    <cellStyle name="60% - アクセント 3 18" xfId="839"/>
    <cellStyle name="60% - アクセント 3 19" xfId="840"/>
    <cellStyle name="60% - アクセント 3 2" xfId="841"/>
    <cellStyle name="60% - アクセント 3 20" xfId="842"/>
    <cellStyle name="60% - アクセント 3 21" xfId="843"/>
    <cellStyle name="60% - アクセント 3 22" xfId="844"/>
    <cellStyle name="60% - アクセント 3 23" xfId="845"/>
    <cellStyle name="60% - アクセント 3 24" xfId="846"/>
    <cellStyle name="60% - アクセント 3 25" xfId="847"/>
    <cellStyle name="60% - アクセント 3 26" xfId="848"/>
    <cellStyle name="60% - アクセント 3 27" xfId="849"/>
    <cellStyle name="60% - アクセント 3 28" xfId="850"/>
    <cellStyle name="60% - アクセント 3 29" xfId="851"/>
    <cellStyle name="60% - アクセント 3 3" xfId="852"/>
    <cellStyle name="60% - アクセント 3 30" xfId="853"/>
    <cellStyle name="60% - アクセント 3 31" xfId="854"/>
    <cellStyle name="60% - アクセント 3 32" xfId="855"/>
    <cellStyle name="60% - アクセント 3 33" xfId="856"/>
    <cellStyle name="60% - アクセント 3 34" xfId="857"/>
    <cellStyle name="60% - アクセント 3 35" xfId="858"/>
    <cellStyle name="60% - アクセント 3 36" xfId="859"/>
    <cellStyle name="60% - アクセント 3 37" xfId="860"/>
    <cellStyle name="60% - アクセント 3 38" xfId="861"/>
    <cellStyle name="60% - アクセント 3 39" xfId="862"/>
    <cellStyle name="60% - アクセント 3 4" xfId="863"/>
    <cellStyle name="60% - アクセント 3 40" xfId="864"/>
    <cellStyle name="60% - アクセント 3 41" xfId="865"/>
    <cellStyle name="60% - アクセント 3 42" xfId="866"/>
    <cellStyle name="60% - アクセント 3 43" xfId="867"/>
    <cellStyle name="60% - アクセント 3 44" xfId="868"/>
    <cellStyle name="60% - アクセント 3 45" xfId="869"/>
    <cellStyle name="60% - アクセント 3 46" xfId="870"/>
    <cellStyle name="60% - アクセント 3 47" xfId="871"/>
    <cellStyle name="60% - アクセント 3 48" xfId="872"/>
    <cellStyle name="60% - アクセント 3 49" xfId="873"/>
    <cellStyle name="60% - アクセント 3 5" xfId="874"/>
    <cellStyle name="60% - アクセント 3 50" xfId="875"/>
    <cellStyle name="60% - アクセント 3 51" xfId="876"/>
    <cellStyle name="60% - アクセント 3 52" xfId="877"/>
    <cellStyle name="60% - アクセント 3 53" xfId="878"/>
    <cellStyle name="60% - アクセント 3 54" xfId="879"/>
    <cellStyle name="60% - アクセント 3 55" xfId="880"/>
    <cellStyle name="60% - アクセント 3 56" xfId="881"/>
    <cellStyle name="60% - アクセント 3 57" xfId="882"/>
    <cellStyle name="60% - アクセント 3 58" xfId="883"/>
    <cellStyle name="60% - アクセント 3 59" xfId="884"/>
    <cellStyle name="60% - アクセント 3 6" xfId="885"/>
    <cellStyle name="60% - アクセント 3 7" xfId="886"/>
    <cellStyle name="60% - アクセント 3 8" xfId="887"/>
    <cellStyle name="60% - アクセント 3 9" xfId="888"/>
    <cellStyle name="60% - アクセント 4" xfId="889" builtinId="44" customBuiltin="1"/>
    <cellStyle name="60% - アクセント 4 10" xfId="890"/>
    <cellStyle name="60% - アクセント 4 11" xfId="891"/>
    <cellStyle name="60% - アクセント 4 12" xfId="892"/>
    <cellStyle name="60% - アクセント 4 13" xfId="893"/>
    <cellStyle name="60% - アクセント 4 14" xfId="894"/>
    <cellStyle name="60% - アクセント 4 15" xfId="895"/>
    <cellStyle name="60% - アクセント 4 16" xfId="896"/>
    <cellStyle name="60% - アクセント 4 17" xfId="897"/>
    <cellStyle name="60% - アクセント 4 18" xfId="898"/>
    <cellStyle name="60% - アクセント 4 19" xfId="899"/>
    <cellStyle name="60% - アクセント 4 2" xfId="900"/>
    <cellStyle name="60% - アクセント 4 20" xfId="901"/>
    <cellStyle name="60% - アクセント 4 21" xfId="902"/>
    <cellStyle name="60% - アクセント 4 22" xfId="903"/>
    <cellStyle name="60% - アクセント 4 23" xfId="904"/>
    <cellStyle name="60% - アクセント 4 24" xfId="905"/>
    <cellStyle name="60% - アクセント 4 25" xfId="906"/>
    <cellStyle name="60% - アクセント 4 26" xfId="907"/>
    <cellStyle name="60% - アクセント 4 27" xfId="908"/>
    <cellStyle name="60% - アクセント 4 28" xfId="909"/>
    <cellStyle name="60% - アクセント 4 29" xfId="910"/>
    <cellStyle name="60% - アクセント 4 3" xfId="911"/>
    <cellStyle name="60% - アクセント 4 30" xfId="912"/>
    <cellStyle name="60% - アクセント 4 31" xfId="913"/>
    <cellStyle name="60% - アクセント 4 32" xfId="914"/>
    <cellStyle name="60% - アクセント 4 33" xfId="915"/>
    <cellStyle name="60% - アクセント 4 34" xfId="916"/>
    <cellStyle name="60% - アクセント 4 35" xfId="917"/>
    <cellStyle name="60% - アクセント 4 36" xfId="918"/>
    <cellStyle name="60% - アクセント 4 37" xfId="919"/>
    <cellStyle name="60% - アクセント 4 38" xfId="920"/>
    <cellStyle name="60% - アクセント 4 39" xfId="921"/>
    <cellStyle name="60% - アクセント 4 4" xfId="922"/>
    <cellStyle name="60% - アクセント 4 40" xfId="923"/>
    <cellStyle name="60% - アクセント 4 41" xfId="924"/>
    <cellStyle name="60% - アクセント 4 42" xfId="925"/>
    <cellStyle name="60% - アクセント 4 43" xfId="926"/>
    <cellStyle name="60% - アクセント 4 44" xfId="927"/>
    <cellStyle name="60% - アクセント 4 45" xfId="928"/>
    <cellStyle name="60% - アクセント 4 46" xfId="929"/>
    <cellStyle name="60% - アクセント 4 47" xfId="930"/>
    <cellStyle name="60% - アクセント 4 48" xfId="931"/>
    <cellStyle name="60% - アクセント 4 49" xfId="932"/>
    <cellStyle name="60% - アクセント 4 5" xfId="933"/>
    <cellStyle name="60% - アクセント 4 50" xfId="934"/>
    <cellStyle name="60% - アクセント 4 51" xfId="935"/>
    <cellStyle name="60% - アクセント 4 52" xfId="936"/>
    <cellStyle name="60% - アクセント 4 53" xfId="937"/>
    <cellStyle name="60% - アクセント 4 54" xfId="938"/>
    <cellStyle name="60% - アクセント 4 55" xfId="939"/>
    <cellStyle name="60% - アクセント 4 56" xfId="940"/>
    <cellStyle name="60% - アクセント 4 57" xfId="941"/>
    <cellStyle name="60% - アクセント 4 58" xfId="942"/>
    <cellStyle name="60% - アクセント 4 59" xfId="943"/>
    <cellStyle name="60% - アクセント 4 6" xfId="944"/>
    <cellStyle name="60% - アクセント 4 7" xfId="945"/>
    <cellStyle name="60% - アクセント 4 8" xfId="946"/>
    <cellStyle name="60% - アクセント 4 9" xfId="947"/>
    <cellStyle name="60% - アクセント 5" xfId="948" builtinId="48" customBuiltin="1"/>
    <cellStyle name="60% - アクセント 5 10" xfId="949"/>
    <cellStyle name="60% - アクセント 5 11" xfId="950"/>
    <cellStyle name="60% - アクセント 5 12" xfId="951"/>
    <cellStyle name="60% - アクセント 5 13" xfId="952"/>
    <cellStyle name="60% - アクセント 5 14" xfId="953"/>
    <cellStyle name="60% - アクセント 5 15" xfId="954"/>
    <cellStyle name="60% - アクセント 5 16" xfId="955"/>
    <cellStyle name="60% - アクセント 5 17" xfId="956"/>
    <cellStyle name="60% - アクセント 5 18" xfId="957"/>
    <cellStyle name="60% - アクセント 5 19" xfId="958"/>
    <cellStyle name="60% - アクセント 5 2" xfId="959"/>
    <cellStyle name="60% - アクセント 5 20" xfId="960"/>
    <cellStyle name="60% - アクセント 5 21" xfId="961"/>
    <cellStyle name="60% - アクセント 5 22" xfId="962"/>
    <cellStyle name="60% - アクセント 5 23" xfId="963"/>
    <cellStyle name="60% - アクセント 5 24" xfId="964"/>
    <cellStyle name="60% - アクセント 5 25" xfId="965"/>
    <cellStyle name="60% - アクセント 5 26" xfId="966"/>
    <cellStyle name="60% - アクセント 5 27" xfId="967"/>
    <cellStyle name="60% - アクセント 5 28" xfId="968"/>
    <cellStyle name="60% - アクセント 5 29" xfId="969"/>
    <cellStyle name="60% - アクセント 5 3" xfId="970"/>
    <cellStyle name="60% - アクセント 5 30" xfId="971"/>
    <cellStyle name="60% - アクセント 5 31" xfId="972"/>
    <cellStyle name="60% - アクセント 5 32" xfId="973"/>
    <cellStyle name="60% - アクセント 5 33" xfId="974"/>
    <cellStyle name="60% - アクセント 5 34" xfId="975"/>
    <cellStyle name="60% - アクセント 5 35" xfId="976"/>
    <cellStyle name="60% - アクセント 5 36" xfId="977"/>
    <cellStyle name="60% - アクセント 5 37" xfId="978"/>
    <cellStyle name="60% - アクセント 5 38" xfId="979"/>
    <cellStyle name="60% - アクセント 5 39" xfId="980"/>
    <cellStyle name="60% - アクセント 5 4" xfId="981"/>
    <cellStyle name="60% - アクセント 5 40" xfId="982"/>
    <cellStyle name="60% - アクセント 5 41" xfId="983"/>
    <cellStyle name="60% - アクセント 5 42" xfId="984"/>
    <cellStyle name="60% - アクセント 5 43" xfId="985"/>
    <cellStyle name="60% - アクセント 5 44" xfId="986"/>
    <cellStyle name="60% - アクセント 5 45" xfId="987"/>
    <cellStyle name="60% - アクセント 5 46" xfId="988"/>
    <cellStyle name="60% - アクセント 5 47" xfId="989"/>
    <cellStyle name="60% - アクセント 5 48" xfId="990"/>
    <cellStyle name="60% - アクセント 5 49" xfId="991"/>
    <cellStyle name="60% - アクセント 5 5" xfId="992"/>
    <cellStyle name="60% - アクセント 5 50" xfId="993"/>
    <cellStyle name="60% - アクセント 5 51" xfId="994"/>
    <cellStyle name="60% - アクセント 5 52" xfId="995"/>
    <cellStyle name="60% - アクセント 5 53" xfId="996"/>
    <cellStyle name="60% - アクセント 5 54" xfId="997"/>
    <cellStyle name="60% - アクセント 5 55" xfId="998"/>
    <cellStyle name="60% - アクセント 5 56" xfId="999"/>
    <cellStyle name="60% - アクセント 5 57" xfId="1000"/>
    <cellStyle name="60% - アクセント 5 58" xfId="1001"/>
    <cellStyle name="60% - アクセント 5 59" xfId="1002"/>
    <cellStyle name="60% - アクセント 5 6" xfId="1003"/>
    <cellStyle name="60% - アクセント 5 7" xfId="1004"/>
    <cellStyle name="60% - アクセント 5 8" xfId="1005"/>
    <cellStyle name="60% - アクセント 5 9" xfId="1006"/>
    <cellStyle name="60% - アクセント 6" xfId="1007" builtinId="52" customBuiltin="1"/>
    <cellStyle name="60% - アクセント 6 10" xfId="1008"/>
    <cellStyle name="60% - アクセント 6 11" xfId="1009"/>
    <cellStyle name="60% - アクセント 6 12" xfId="1010"/>
    <cellStyle name="60% - アクセント 6 13" xfId="1011"/>
    <cellStyle name="60% - アクセント 6 14" xfId="1012"/>
    <cellStyle name="60% - アクセント 6 15" xfId="1013"/>
    <cellStyle name="60% - アクセント 6 16" xfId="1014"/>
    <cellStyle name="60% - アクセント 6 17" xfId="1015"/>
    <cellStyle name="60% - アクセント 6 18" xfId="1016"/>
    <cellStyle name="60% - アクセント 6 19" xfId="1017"/>
    <cellStyle name="60% - アクセント 6 2" xfId="1018"/>
    <cellStyle name="60% - アクセント 6 20" xfId="1019"/>
    <cellStyle name="60% - アクセント 6 21" xfId="1020"/>
    <cellStyle name="60% - アクセント 6 22" xfId="1021"/>
    <cellStyle name="60% - アクセント 6 23" xfId="1022"/>
    <cellStyle name="60% - アクセント 6 24" xfId="1023"/>
    <cellStyle name="60% - アクセント 6 25" xfId="1024"/>
    <cellStyle name="60% - アクセント 6 26" xfId="1025"/>
    <cellStyle name="60% - アクセント 6 27" xfId="1026"/>
    <cellStyle name="60% - アクセント 6 28" xfId="1027"/>
    <cellStyle name="60% - アクセント 6 29" xfId="1028"/>
    <cellStyle name="60% - アクセント 6 3" xfId="1029"/>
    <cellStyle name="60% - アクセント 6 30" xfId="1030"/>
    <cellStyle name="60% - アクセント 6 31" xfId="1031"/>
    <cellStyle name="60% - アクセント 6 32" xfId="1032"/>
    <cellStyle name="60% - アクセント 6 33" xfId="1033"/>
    <cellStyle name="60% - アクセント 6 34" xfId="1034"/>
    <cellStyle name="60% - アクセント 6 35" xfId="1035"/>
    <cellStyle name="60% - アクセント 6 36" xfId="1036"/>
    <cellStyle name="60% - アクセント 6 37" xfId="1037"/>
    <cellStyle name="60% - アクセント 6 38" xfId="1038"/>
    <cellStyle name="60% - アクセント 6 39" xfId="1039"/>
    <cellStyle name="60% - アクセント 6 4" xfId="1040"/>
    <cellStyle name="60% - アクセント 6 40" xfId="1041"/>
    <cellStyle name="60% - アクセント 6 41" xfId="1042"/>
    <cellStyle name="60% - アクセント 6 42" xfId="1043"/>
    <cellStyle name="60% - アクセント 6 43" xfId="1044"/>
    <cellStyle name="60% - アクセント 6 44" xfId="1045"/>
    <cellStyle name="60% - アクセント 6 45" xfId="1046"/>
    <cellStyle name="60% - アクセント 6 46" xfId="1047"/>
    <cellStyle name="60% - アクセント 6 47" xfId="1048"/>
    <cellStyle name="60% - アクセント 6 48" xfId="1049"/>
    <cellStyle name="60% - アクセント 6 49" xfId="1050"/>
    <cellStyle name="60% - アクセント 6 5" xfId="1051"/>
    <cellStyle name="60% - アクセント 6 50" xfId="1052"/>
    <cellStyle name="60% - アクセント 6 51" xfId="1053"/>
    <cellStyle name="60% - アクセント 6 52" xfId="1054"/>
    <cellStyle name="60% - アクセント 6 53" xfId="1055"/>
    <cellStyle name="60% - アクセント 6 54" xfId="1056"/>
    <cellStyle name="60% - アクセント 6 55" xfId="1057"/>
    <cellStyle name="60% - アクセント 6 56" xfId="1058"/>
    <cellStyle name="60% - アクセント 6 57" xfId="1059"/>
    <cellStyle name="60% - アクセント 6 58" xfId="1060"/>
    <cellStyle name="60% - アクセント 6 59" xfId="1061"/>
    <cellStyle name="60% - アクセント 6 6" xfId="1062"/>
    <cellStyle name="60% - アクセント 6 7" xfId="1063"/>
    <cellStyle name="60% - アクセント 6 8" xfId="1064"/>
    <cellStyle name="60% - アクセント 6 9" xfId="1065"/>
    <cellStyle name="Calc Currency (0)" xfId="1066"/>
    <cellStyle name="category" xfId="1067"/>
    <cellStyle name="Col Heads" xfId="1068"/>
    <cellStyle name="Comma [0]_laroux" xfId="1069"/>
    <cellStyle name="Comma,0" xfId="1070"/>
    <cellStyle name="Comma,1" xfId="1071"/>
    <cellStyle name="Comma,2" xfId="1072"/>
    <cellStyle name="Comma_laroux" xfId="1073"/>
    <cellStyle name="Currency [0]_laroux" xfId="1074"/>
    <cellStyle name="Currency,0" xfId="1075"/>
    <cellStyle name="Currency,2" xfId="1076"/>
    <cellStyle name="Currency_laroux" xfId="1077"/>
    <cellStyle name="entry" xfId="1078"/>
    <cellStyle name="Grey" xfId="1079"/>
    <cellStyle name="HEADER" xfId="1080"/>
    <cellStyle name="Header1" xfId="1081"/>
    <cellStyle name="Header2" xfId="1082"/>
    <cellStyle name="Input [yellow]" xfId="1083"/>
    <cellStyle name="KWE標準" xfId="1084"/>
    <cellStyle name="Model" xfId="1085"/>
    <cellStyle name="n" xfId="1086"/>
    <cellStyle name="Normal - Style1" xfId="1087"/>
    <cellStyle name="Normal_#18-Internet" xfId="1088"/>
    <cellStyle name="Percent [2]" xfId="1089"/>
    <cellStyle name="price" xfId="1090"/>
    <cellStyle name="revised" xfId="1091"/>
    <cellStyle name="section" xfId="1092"/>
    <cellStyle name="Style 27" xfId="1093"/>
    <cellStyle name="Style 34" xfId="1094"/>
    <cellStyle name="Style 35" xfId="1095"/>
    <cellStyle name="subhead" xfId="1096"/>
    <cellStyle name="title" xfId="1097"/>
    <cellStyle name="アクセント 1" xfId="1098" builtinId="29" customBuiltin="1"/>
    <cellStyle name="アクセント 1 10" xfId="1099"/>
    <cellStyle name="アクセント 1 11" xfId="1100"/>
    <cellStyle name="アクセント 1 12" xfId="1101"/>
    <cellStyle name="アクセント 1 13" xfId="1102"/>
    <cellStyle name="アクセント 1 14" xfId="1103"/>
    <cellStyle name="アクセント 1 15" xfId="1104"/>
    <cellStyle name="アクセント 1 16" xfId="1105"/>
    <cellStyle name="アクセント 1 17" xfId="1106"/>
    <cellStyle name="アクセント 1 18" xfId="1107"/>
    <cellStyle name="アクセント 1 19" xfId="1108"/>
    <cellStyle name="アクセント 1 2" xfId="1109"/>
    <cellStyle name="アクセント 1 20" xfId="1110"/>
    <cellStyle name="アクセント 1 21" xfId="1111"/>
    <cellStyle name="アクセント 1 22" xfId="1112"/>
    <cellStyle name="アクセント 1 23" xfId="1113"/>
    <cellStyle name="アクセント 1 24" xfId="1114"/>
    <cellStyle name="アクセント 1 25" xfId="1115"/>
    <cellStyle name="アクセント 1 26" xfId="1116"/>
    <cellStyle name="アクセント 1 27" xfId="1117"/>
    <cellStyle name="アクセント 1 28" xfId="1118"/>
    <cellStyle name="アクセント 1 29" xfId="1119"/>
    <cellStyle name="アクセント 1 3" xfId="1120"/>
    <cellStyle name="アクセント 1 30" xfId="1121"/>
    <cellStyle name="アクセント 1 31" xfId="1122"/>
    <cellStyle name="アクセント 1 32" xfId="1123"/>
    <cellStyle name="アクセント 1 33" xfId="1124"/>
    <cellStyle name="アクセント 1 34" xfId="1125"/>
    <cellStyle name="アクセント 1 35" xfId="1126"/>
    <cellStyle name="アクセント 1 36" xfId="1127"/>
    <cellStyle name="アクセント 1 37" xfId="1128"/>
    <cellStyle name="アクセント 1 38" xfId="1129"/>
    <cellStyle name="アクセント 1 39" xfId="1130"/>
    <cellStyle name="アクセント 1 4" xfId="1131"/>
    <cellStyle name="アクセント 1 40" xfId="1132"/>
    <cellStyle name="アクセント 1 41" xfId="1133"/>
    <cellStyle name="アクセント 1 42" xfId="1134"/>
    <cellStyle name="アクセント 1 43" xfId="1135"/>
    <cellStyle name="アクセント 1 44" xfId="1136"/>
    <cellStyle name="アクセント 1 45" xfId="1137"/>
    <cellStyle name="アクセント 1 46" xfId="1138"/>
    <cellStyle name="アクセント 1 47" xfId="1139"/>
    <cellStyle name="アクセント 1 48" xfId="1140"/>
    <cellStyle name="アクセント 1 49" xfId="1141"/>
    <cellStyle name="アクセント 1 5" xfId="1142"/>
    <cellStyle name="アクセント 1 50" xfId="1143"/>
    <cellStyle name="アクセント 1 51" xfId="1144"/>
    <cellStyle name="アクセント 1 52" xfId="1145"/>
    <cellStyle name="アクセント 1 53" xfId="1146"/>
    <cellStyle name="アクセント 1 54" xfId="1147"/>
    <cellStyle name="アクセント 1 55" xfId="1148"/>
    <cellStyle name="アクセント 1 56" xfId="1149"/>
    <cellStyle name="アクセント 1 57" xfId="1150"/>
    <cellStyle name="アクセント 1 58" xfId="1151"/>
    <cellStyle name="アクセント 1 59" xfId="1152"/>
    <cellStyle name="アクセント 1 6" xfId="1153"/>
    <cellStyle name="アクセント 1 7" xfId="1154"/>
    <cellStyle name="アクセント 1 8" xfId="1155"/>
    <cellStyle name="アクセント 1 9" xfId="1156"/>
    <cellStyle name="アクセント 2" xfId="1157" builtinId="33" customBuiltin="1"/>
    <cellStyle name="アクセント 2 10" xfId="1158"/>
    <cellStyle name="アクセント 2 11" xfId="1159"/>
    <cellStyle name="アクセント 2 12" xfId="1160"/>
    <cellStyle name="アクセント 2 13" xfId="1161"/>
    <cellStyle name="アクセント 2 14" xfId="1162"/>
    <cellStyle name="アクセント 2 15" xfId="1163"/>
    <cellStyle name="アクセント 2 16" xfId="1164"/>
    <cellStyle name="アクセント 2 17" xfId="1165"/>
    <cellStyle name="アクセント 2 18" xfId="1166"/>
    <cellStyle name="アクセント 2 19" xfId="1167"/>
    <cellStyle name="アクセント 2 2" xfId="1168"/>
    <cellStyle name="アクセント 2 20" xfId="1169"/>
    <cellStyle name="アクセント 2 21" xfId="1170"/>
    <cellStyle name="アクセント 2 22" xfId="1171"/>
    <cellStyle name="アクセント 2 23" xfId="1172"/>
    <cellStyle name="アクセント 2 24" xfId="1173"/>
    <cellStyle name="アクセント 2 25" xfId="1174"/>
    <cellStyle name="アクセント 2 26" xfId="1175"/>
    <cellStyle name="アクセント 2 27" xfId="1176"/>
    <cellStyle name="アクセント 2 28" xfId="1177"/>
    <cellStyle name="アクセント 2 29" xfId="1178"/>
    <cellStyle name="アクセント 2 3" xfId="1179"/>
    <cellStyle name="アクセント 2 30" xfId="1180"/>
    <cellStyle name="アクセント 2 31" xfId="1181"/>
    <cellStyle name="アクセント 2 32" xfId="1182"/>
    <cellStyle name="アクセント 2 33" xfId="1183"/>
    <cellStyle name="アクセント 2 34" xfId="1184"/>
    <cellStyle name="アクセント 2 35" xfId="1185"/>
    <cellStyle name="アクセント 2 36" xfId="1186"/>
    <cellStyle name="アクセント 2 37" xfId="1187"/>
    <cellStyle name="アクセント 2 38" xfId="1188"/>
    <cellStyle name="アクセント 2 39" xfId="1189"/>
    <cellStyle name="アクセント 2 4" xfId="1190"/>
    <cellStyle name="アクセント 2 40" xfId="1191"/>
    <cellStyle name="アクセント 2 41" xfId="1192"/>
    <cellStyle name="アクセント 2 42" xfId="1193"/>
    <cellStyle name="アクセント 2 43" xfId="1194"/>
    <cellStyle name="アクセント 2 44" xfId="1195"/>
    <cellStyle name="アクセント 2 45" xfId="1196"/>
    <cellStyle name="アクセント 2 46" xfId="1197"/>
    <cellStyle name="アクセント 2 47" xfId="1198"/>
    <cellStyle name="アクセント 2 48" xfId="1199"/>
    <cellStyle name="アクセント 2 49" xfId="1200"/>
    <cellStyle name="アクセント 2 5" xfId="1201"/>
    <cellStyle name="アクセント 2 50" xfId="1202"/>
    <cellStyle name="アクセント 2 51" xfId="1203"/>
    <cellStyle name="アクセント 2 52" xfId="1204"/>
    <cellStyle name="アクセント 2 53" xfId="1205"/>
    <cellStyle name="アクセント 2 54" xfId="1206"/>
    <cellStyle name="アクセント 2 55" xfId="1207"/>
    <cellStyle name="アクセント 2 56" xfId="1208"/>
    <cellStyle name="アクセント 2 57" xfId="1209"/>
    <cellStyle name="アクセント 2 58" xfId="1210"/>
    <cellStyle name="アクセント 2 59" xfId="1211"/>
    <cellStyle name="アクセント 2 6" xfId="1212"/>
    <cellStyle name="アクセント 2 7" xfId="1213"/>
    <cellStyle name="アクセント 2 8" xfId="1214"/>
    <cellStyle name="アクセント 2 9" xfId="1215"/>
    <cellStyle name="アクセント 3" xfId="1216" builtinId="37" customBuiltin="1"/>
    <cellStyle name="アクセント 3 10" xfId="1217"/>
    <cellStyle name="アクセント 3 11" xfId="1218"/>
    <cellStyle name="アクセント 3 12" xfId="1219"/>
    <cellStyle name="アクセント 3 13" xfId="1220"/>
    <cellStyle name="アクセント 3 14" xfId="1221"/>
    <cellStyle name="アクセント 3 15" xfId="1222"/>
    <cellStyle name="アクセント 3 16" xfId="1223"/>
    <cellStyle name="アクセント 3 17" xfId="1224"/>
    <cellStyle name="アクセント 3 18" xfId="1225"/>
    <cellStyle name="アクセント 3 19" xfId="1226"/>
    <cellStyle name="アクセント 3 2" xfId="1227"/>
    <cellStyle name="アクセント 3 20" xfId="1228"/>
    <cellStyle name="アクセント 3 21" xfId="1229"/>
    <cellStyle name="アクセント 3 22" xfId="1230"/>
    <cellStyle name="アクセント 3 23" xfId="1231"/>
    <cellStyle name="アクセント 3 24" xfId="1232"/>
    <cellStyle name="アクセント 3 25" xfId="1233"/>
    <cellStyle name="アクセント 3 26" xfId="1234"/>
    <cellStyle name="アクセント 3 27" xfId="1235"/>
    <cellStyle name="アクセント 3 28" xfId="1236"/>
    <cellStyle name="アクセント 3 29" xfId="1237"/>
    <cellStyle name="アクセント 3 3" xfId="1238"/>
    <cellStyle name="アクセント 3 30" xfId="1239"/>
    <cellStyle name="アクセント 3 31" xfId="1240"/>
    <cellStyle name="アクセント 3 32" xfId="1241"/>
    <cellStyle name="アクセント 3 33" xfId="1242"/>
    <cellStyle name="アクセント 3 34" xfId="1243"/>
    <cellStyle name="アクセント 3 35" xfId="1244"/>
    <cellStyle name="アクセント 3 36" xfId="1245"/>
    <cellStyle name="アクセント 3 37" xfId="1246"/>
    <cellStyle name="アクセント 3 38" xfId="1247"/>
    <cellStyle name="アクセント 3 39" xfId="1248"/>
    <cellStyle name="アクセント 3 4" xfId="1249"/>
    <cellStyle name="アクセント 3 40" xfId="1250"/>
    <cellStyle name="アクセント 3 41" xfId="1251"/>
    <cellStyle name="アクセント 3 42" xfId="1252"/>
    <cellStyle name="アクセント 3 43" xfId="1253"/>
    <cellStyle name="アクセント 3 44" xfId="1254"/>
    <cellStyle name="アクセント 3 45" xfId="1255"/>
    <cellStyle name="アクセント 3 46" xfId="1256"/>
    <cellStyle name="アクセント 3 47" xfId="1257"/>
    <cellStyle name="アクセント 3 48" xfId="1258"/>
    <cellStyle name="アクセント 3 49" xfId="1259"/>
    <cellStyle name="アクセント 3 5" xfId="1260"/>
    <cellStyle name="アクセント 3 50" xfId="1261"/>
    <cellStyle name="アクセント 3 51" xfId="1262"/>
    <cellStyle name="アクセント 3 52" xfId="1263"/>
    <cellStyle name="アクセント 3 53" xfId="1264"/>
    <cellStyle name="アクセント 3 54" xfId="1265"/>
    <cellStyle name="アクセント 3 55" xfId="1266"/>
    <cellStyle name="アクセント 3 56" xfId="1267"/>
    <cellStyle name="アクセント 3 57" xfId="1268"/>
    <cellStyle name="アクセント 3 58" xfId="1269"/>
    <cellStyle name="アクセント 3 59" xfId="1270"/>
    <cellStyle name="アクセント 3 6" xfId="1271"/>
    <cellStyle name="アクセント 3 7" xfId="1272"/>
    <cellStyle name="アクセント 3 8" xfId="1273"/>
    <cellStyle name="アクセント 3 9" xfId="1274"/>
    <cellStyle name="アクセント 4" xfId="1275" builtinId="41" customBuiltin="1"/>
    <cellStyle name="アクセント 4 10" xfId="1276"/>
    <cellStyle name="アクセント 4 11" xfId="1277"/>
    <cellStyle name="アクセント 4 12" xfId="1278"/>
    <cellStyle name="アクセント 4 13" xfId="1279"/>
    <cellStyle name="アクセント 4 14" xfId="1280"/>
    <cellStyle name="アクセント 4 15" xfId="1281"/>
    <cellStyle name="アクセント 4 16" xfId="1282"/>
    <cellStyle name="アクセント 4 17" xfId="1283"/>
    <cellStyle name="アクセント 4 18" xfId="1284"/>
    <cellStyle name="アクセント 4 19" xfId="1285"/>
    <cellStyle name="アクセント 4 2" xfId="1286"/>
    <cellStyle name="アクセント 4 20" xfId="1287"/>
    <cellStyle name="アクセント 4 21" xfId="1288"/>
    <cellStyle name="アクセント 4 22" xfId="1289"/>
    <cellStyle name="アクセント 4 23" xfId="1290"/>
    <cellStyle name="アクセント 4 24" xfId="1291"/>
    <cellStyle name="アクセント 4 25" xfId="1292"/>
    <cellStyle name="アクセント 4 26" xfId="1293"/>
    <cellStyle name="アクセント 4 27" xfId="1294"/>
    <cellStyle name="アクセント 4 28" xfId="1295"/>
    <cellStyle name="アクセント 4 29" xfId="1296"/>
    <cellStyle name="アクセント 4 3" xfId="1297"/>
    <cellStyle name="アクセント 4 30" xfId="1298"/>
    <cellStyle name="アクセント 4 31" xfId="1299"/>
    <cellStyle name="アクセント 4 32" xfId="1300"/>
    <cellStyle name="アクセント 4 33" xfId="1301"/>
    <cellStyle name="アクセント 4 34" xfId="1302"/>
    <cellStyle name="アクセント 4 35" xfId="1303"/>
    <cellStyle name="アクセント 4 36" xfId="1304"/>
    <cellStyle name="アクセント 4 37" xfId="1305"/>
    <cellStyle name="アクセント 4 38" xfId="1306"/>
    <cellStyle name="アクセント 4 39" xfId="1307"/>
    <cellStyle name="アクセント 4 4" xfId="1308"/>
    <cellStyle name="アクセント 4 40" xfId="1309"/>
    <cellStyle name="アクセント 4 41" xfId="1310"/>
    <cellStyle name="アクセント 4 42" xfId="1311"/>
    <cellStyle name="アクセント 4 43" xfId="1312"/>
    <cellStyle name="アクセント 4 44" xfId="1313"/>
    <cellStyle name="アクセント 4 45" xfId="1314"/>
    <cellStyle name="アクセント 4 46" xfId="1315"/>
    <cellStyle name="アクセント 4 47" xfId="1316"/>
    <cellStyle name="アクセント 4 48" xfId="1317"/>
    <cellStyle name="アクセント 4 49" xfId="1318"/>
    <cellStyle name="アクセント 4 5" xfId="1319"/>
    <cellStyle name="アクセント 4 50" xfId="1320"/>
    <cellStyle name="アクセント 4 51" xfId="1321"/>
    <cellStyle name="アクセント 4 52" xfId="1322"/>
    <cellStyle name="アクセント 4 53" xfId="1323"/>
    <cellStyle name="アクセント 4 54" xfId="1324"/>
    <cellStyle name="アクセント 4 55" xfId="1325"/>
    <cellStyle name="アクセント 4 56" xfId="1326"/>
    <cellStyle name="アクセント 4 57" xfId="1327"/>
    <cellStyle name="アクセント 4 58" xfId="1328"/>
    <cellStyle name="アクセント 4 59" xfId="1329"/>
    <cellStyle name="アクセント 4 6" xfId="1330"/>
    <cellStyle name="アクセント 4 7" xfId="1331"/>
    <cellStyle name="アクセント 4 8" xfId="1332"/>
    <cellStyle name="アクセント 4 9" xfId="1333"/>
    <cellStyle name="アクセント 5" xfId="1334" builtinId="45" customBuiltin="1"/>
    <cellStyle name="アクセント 5 10" xfId="1335"/>
    <cellStyle name="アクセント 5 11" xfId="1336"/>
    <cellStyle name="アクセント 5 12" xfId="1337"/>
    <cellStyle name="アクセント 5 13" xfId="1338"/>
    <cellStyle name="アクセント 5 14" xfId="1339"/>
    <cellStyle name="アクセント 5 15" xfId="1340"/>
    <cellStyle name="アクセント 5 16" xfId="1341"/>
    <cellStyle name="アクセント 5 17" xfId="1342"/>
    <cellStyle name="アクセント 5 18" xfId="1343"/>
    <cellStyle name="アクセント 5 19" xfId="1344"/>
    <cellStyle name="アクセント 5 2" xfId="1345"/>
    <cellStyle name="アクセント 5 20" xfId="1346"/>
    <cellStyle name="アクセント 5 21" xfId="1347"/>
    <cellStyle name="アクセント 5 22" xfId="1348"/>
    <cellStyle name="アクセント 5 23" xfId="1349"/>
    <cellStyle name="アクセント 5 24" xfId="1350"/>
    <cellStyle name="アクセント 5 25" xfId="1351"/>
    <cellStyle name="アクセント 5 26" xfId="1352"/>
    <cellStyle name="アクセント 5 27" xfId="1353"/>
    <cellStyle name="アクセント 5 28" xfId="1354"/>
    <cellStyle name="アクセント 5 29" xfId="1355"/>
    <cellStyle name="アクセント 5 3" xfId="1356"/>
    <cellStyle name="アクセント 5 30" xfId="1357"/>
    <cellStyle name="アクセント 5 31" xfId="1358"/>
    <cellStyle name="アクセント 5 32" xfId="1359"/>
    <cellStyle name="アクセント 5 33" xfId="1360"/>
    <cellStyle name="アクセント 5 34" xfId="1361"/>
    <cellStyle name="アクセント 5 35" xfId="1362"/>
    <cellStyle name="アクセント 5 36" xfId="1363"/>
    <cellStyle name="アクセント 5 37" xfId="1364"/>
    <cellStyle name="アクセント 5 38" xfId="1365"/>
    <cellStyle name="アクセント 5 39" xfId="1366"/>
    <cellStyle name="アクセント 5 4" xfId="1367"/>
    <cellStyle name="アクセント 5 40" xfId="1368"/>
    <cellStyle name="アクセント 5 41" xfId="1369"/>
    <cellStyle name="アクセント 5 42" xfId="1370"/>
    <cellStyle name="アクセント 5 43" xfId="1371"/>
    <cellStyle name="アクセント 5 44" xfId="1372"/>
    <cellStyle name="アクセント 5 45" xfId="1373"/>
    <cellStyle name="アクセント 5 46" xfId="1374"/>
    <cellStyle name="アクセント 5 47" xfId="1375"/>
    <cellStyle name="アクセント 5 48" xfId="1376"/>
    <cellStyle name="アクセント 5 49" xfId="1377"/>
    <cellStyle name="アクセント 5 5" xfId="1378"/>
    <cellStyle name="アクセント 5 50" xfId="1379"/>
    <cellStyle name="アクセント 5 51" xfId="1380"/>
    <cellStyle name="アクセント 5 52" xfId="1381"/>
    <cellStyle name="アクセント 5 53" xfId="1382"/>
    <cellStyle name="アクセント 5 54" xfId="1383"/>
    <cellStyle name="アクセント 5 55" xfId="1384"/>
    <cellStyle name="アクセント 5 56" xfId="1385"/>
    <cellStyle name="アクセント 5 57" xfId="1386"/>
    <cellStyle name="アクセント 5 58" xfId="1387"/>
    <cellStyle name="アクセント 5 59" xfId="1388"/>
    <cellStyle name="アクセント 5 6" xfId="1389"/>
    <cellStyle name="アクセント 5 7" xfId="1390"/>
    <cellStyle name="アクセント 5 8" xfId="1391"/>
    <cellStyle name="アクセント 5 9" xfId="1392"/>
    <cellStyle name="アクセント 6" xfId="1393" builtinId="49" customBuiltin="1"/>
    <cellStyle name="アクセント 6 10" xfId="1394"/>
    <cellStyle name="アクセント 6 11" xfId="1395"/>
    <cellStyle name="アクセント 6 12" xfId="1396"/>
    <cellStyle name="アクセント 6 13" xfId="1397"/>
    <cellStyle name="アクセント 6 14" xfId="1398"/>
    <cellStyle name="アクセント 6 15" xfId="1399"/>
    <cellStyle name="アクセント 6 16" xfId="1400"/>
    <cellStyle name="アクセント 6 17" xfId="1401"/>
    <cellStyle name="アクセント 6 18" xfId="1402"/>
    <cellStyle name="アクセント 6 19" xfId="1403"/>
    <cellStyle name="アクセント 6 2" xfId="1404"/>
    <cellStyle name="アクセント 6 20" xfId="1405"/>
    <cellStyle name="アクセント 6 21" xfId="1406"/>
    <cellStyle name="アクセント 6 22" xfId="1407"/>
    <cellStyle name="アクセント 6 23" xfId="1408"/>
    <cellStyle name="アクセント 6 24" xfId="1409"/>
    <cellStyle name="アクセント 6 25" xfId="1410"/>
    <cellStyle name="アクセント 6 26" xfId="1411"/>
    <cellStyle name="アクセント 6 27" xfId="1412"/>
    <cellStyle name="アクセント 6 28" xfId="1413"/>
    <cellStyle name="アクセント 6 29" xfId="1414"/>
    <cellStyle name="アクセント 6 3" xfId="1415"/>
    <cellStyle name="アクセント 6 30" xfId="1416"/>
    <cellStyle name="アクセント 6 31" xfId="1417"/>
    <cellStyle name="アクセント 6 32" xfId="1418"/>
    <cellStyle name="アクセント 6 33" xfId="1419"/>
    <cellStyle name="アクセント 6 34" xfId="1420"/>
    <cellStyle name="アクセント 6 35" xfId="1421"/>
    <cellStyle name="アクセント 6 36" xfId="1422"/>
    <cellStyle name="アクセント 6 37" xfId="1423"/>
    <cellStyle name="アクセント 6 38" xfId="1424"/>
    <cellStyle name="アクセント 6 39" xfId="1425"/>
    <cellStyle name="アクセント 6 4" xfId="1426"/>
    <cellStyle name="アクセント 6 40" xfId="1427"/>
    <cellStyle name="アクセント 6 41" xfId="1428"/>
    <cellStyle name="アクセント 6 42" xfId="1429"/>
    <cellStyle name="アクセント 6 43" xfId="1430"/>
    <cellStyle name="アクセント 6 44" xfId="1431"/>
    <cellStyle name="アクセント 6 45" xfId="1432"/>
    <cellStyle name="アクセント 6 46" xfId="1433"/>
    <cellStyle name="アクセント 6 47" xfId="1434"/>
    <cellStyle name="アクセント 6 48" xfId="1435"/>
    <cellStyle name="アクセント 6 49" xfId="1436"/>
    <cellStyle name="アクセント 6 5" xfId="1437"/>
    <cellStyle name="アクセント 6 50" xfId="1438"/>
    <cellStyle name="アクセント 6 51" xfId="1439"/>
    <cellStyle name="アクセント 6 52" xfId="1440"/>
    <cellStyle name="アクセント 6 53" xfId="1441"/>
    <cellStyle name="アクセント 6 54" xfId="1442"/>
    <cellStyle name="アクセント 6 55" xfId="1443"/>
    <cellStyle name="アクセント 6 56" xfId="1444"/>
    <cellStyle name="アクセント 6 57" xfId="1445"/>
    <cellStyle name="アクセント 6 58" xfId="1446"/>
    <cellStyle name="アクセント 6 59" xfId="1447"/>
    <cellStyle name="アクセント 6 6" xfId="1448"/>
    <cellStyle name="アクセント 6 7" xfId="1449"/>
    <cellStyle name="アクセント 6 8" xfId="1450"/>
    <cellStyle name="アクセント 6 9" xfId="1451"/>
    <cellStyle name="タイトル" xfId="1452" builtinId="15" customBuiltin="1"/>
    <cellStyle name="タイトル 10" xfId="1453"/>
    <cellStyle name="タイトル 11" xfId="1454"/>
    <cellStyle name="タイトル 12" xfId="1455"/>
    <cellStyle name="タイトル 13" xfId="1456"/>
    <cellStyle name="タイトル 14" xfId="1457"/>
    <cellStyle name="タイトル 15" xfId="1458"/>
    <cellStyle name="タイトル 16" xfId="1459"/>
    <cellStyle name="タイトル 17" xfId="1460"/>
    <cellStyle name="タイトル 18" xfId="1461"/>
    <cellStyle name="タイトル 19" xfId="1462"/>
    <cellStyle name="タイトル 2" xfId="1463"/>
    <cellStyle name="タイトル 20" xfId="1464"/>
    <cellStyle name="タイトル 21" xfId="1465"/>
    <cellStyle name="タイトル 22" xfId="1466"/>
    <cellStyle name="タイトル 23" xfId="1467"/>
    <cellStyle name="タイトル 24" xfId="1468"/>
    <cellStyle name="タイトル 25" xfId="1469"/>
    <cellStyle name="タイトル 26" xfId="1470"/>
    <cellStyle name="タイトル 27" xfId="1471"/>
    <cellStyle name="タイトル 28" xfId="1472"/>
    <cellStyle name="タイトル 29" xfId="1473"/>
    <cellStyle name="タイトル 3" xfId="1474"/>
    <cellStyle name="タイトル 30" xfId="1475"/>
    <cellStyle name="タイトル 31" xfId="1476"/>
    <cellStyle name="タイトル 32" xfId="1477"/>
    <cellStyle name="タイトル 33" xfId="1478"/>
    <cellStyle name="タイトル 34" xfId="1479"/>
    <cellStyle name="タイトル 35" xfId="1480"/>
    <cellStyle name="タイトル 36" xfId="1481"/>
    <cellStyle name="タイトル 37" xfId="1482"/>
    <cellStyle name="タイトル 38" xfId="1483"/>
    <cellStyle name="タイトル 39" xfId="1484"/>
    <cellStyle name="タイトル 4" xfId="1485"/>
    <cellStyle name="タイトル 40" xfId="1486"/>
    <cellStyle name="タイトル 41" xfId="1487"/>
    <cellStyle name="タイトル 42" xfId="1488"/>
    <cellStyle name="タイトル 43" xfId="1489"/>
    <cellStyle name="タイトル 44" xfId="1490"/>
    <cellStyle name="タイトル 45" xfId="1491"/>
    <cellStyle name="タイトル 46" xfId="1492"/>
    <cellStyle name="タイトル 47" xfId="1493"/>
    <cellStyle name="タイトル 48" xfId="1494"/>
    <cellStyle name="タイトル 49" xfId="1495"/>
    <cellStyle name="タイトル 5" xfId="1496"/>
    <cellStyle name="タイトル 50" xfId="1497"/>
    <cellStyle name="タイトル 51" xfId="1498"/>
    <cellStyle name="タイトル 52" xfId="1499"/>
    <cellStyle name="タイトル 53" xfId="1500"/>
    <cellStyle name="タイトル 54" xfId="1501"/>
    <cellStyle name="タイトル 55" xfId="1502"/>
    <cellStyle name="タイトル 56" xfId="1503"/>
    <cellStyle name="タイトル 57" xfId="1504"/>
    <cellStyle name="タイトル 58" xfId="1505"/>
    <cellStyle name="タイトル 59" xfId="1506"/>
    <cellStyle name="タイトル 6" xfId="1507"/>
    <cellStyle name="タイトル 7" xfId="1508"/>
    <cellStyle name="タイトル 8" xfId="1509"/>
    <cellStyle name="タイトル 9" xfId="1510"/>
    <cellStyle name="チェック セル" xfId="1511" builtinId="23" customBuiltin="1"/>
    <cellStyle name="チェック セル 10" xfId="1512"/>
    <cellStyle name="チェック セル 11" xfId="1513"/>
    <cellStyle name="チェック セル 12" xfId="1514"/>
    <cellStyle name="チェック セル 13" xfId="1515"/>
    <cellStyle name="チェック セル 14" xfId="1516"/>
    <cellStyle name="チェック セル 15" xfId="1517"/>
    <cellStyle name="チェック セル 16" xfId="1518"/>
    <cellStyle name="チェック セル 17" xfId="1519"/>
    <cellStyle name="チェック セル 18" xfId="1520"/>
    <cellStyle name="チェック セル 19" xfId="1521"/>
    <cellStyle name="チェック セル 2" xfId="1522"/>
    <cellStyle name="チェック セル 20" xfId="1523"/>
    <cellStyle name="チェック セル 21" xfId="1524"/>
    <cellStyle name="チェック セル 22" xfId="1525"/>
    <cellStyle name="チェック セル 23" xfId="1526"/>
    <cellStyle name="チェック セル 24" xfId="1527"/>
    <cellStyle name="チェック セル 25" xfId="1528"/>
    <cellStyle name="チェック セル 26" xfId="1529"/>
    <cellStyle name="チェック セル 27" xfId="1530"/>
    <cellStyle name="チェック セル 28" xfId="1531"/>
    <cellStyle name="チェック セル 29" xfId="1532"/>
    <cellStyle name="チェック セル 3" xfId="1533"/>
    <cellStyle name="チェック セル 30" xfId="1534"/>
    <cellStyle name="チェック セル 31" xfId="1535"/>
    <cellStyle name="チェック セル 32" xfId="1536"/>
    <cellStyle name="チェック セル 33" xfId="1537"/>
    <cellStyle name="チェック セル 34" xfId="1538"/>
    <cellStyle name="チェック セル 35" xfId="1539"/>
    <cellStyle name="チェック セル 36" xfId="1540"/>
    <cellStyle name="チェック セル 37" xfId="1541"/>
    <cellStyle name="チェック セル 38" xfId="1542"/>
    <cellStyle name="チェック セル 39" xfId="1543"/>
    <cellStyle name="チェック セル 4" xfId="1544"/>
    <cellStyle name="チェック セル 40" xfId="1545"/>
    <cellStyle name="チェック セル 41" xfId="1546"/>
    <cellStyle name="チェック セル 42" xfId="1547"/>
    <cellStyle name="チェック セル 43" xfId="1548"/>
    <cellStyle name="チェック セル 44" xfId="1549"/>
    <cellStyle name="チェック セル 45" xfId="1550"/>
    <cellStyle name="チェック セル 46" xfId="1551"/>
    <cellStyle name="チェック セル 47" xfId="1552"/>
    <cellStyle name="チェック セル 48" xfId="1553"/>
    <cellStyle name="チェック セル 49" xfId="1554"/>
    <cellStyle name="チェック セル 5" xfId="1555"/>
    <cellStyle name="チェック セル 50" xfId="1556"/>
    <cellStyle name="チェック セル 51" xfId="1557"/>
    <cellStyle name="チェック セル 52" xfId="1558"/>
    <cellStyle name="チェック セル 53" xfId="1559"/>
    <cellStyle name="チェック セル 54" xfId="1560"/>
    <cellStyle name="チェック セル 55" xfId="1561"/>
    <cellStyle name="チェック セル 56" xfId="1562"/>
    <cellStyle name="チェック セル 57" xfId="1563"/>
    <cellStyle name="チェック セル 58" xfId="1564"/>
    <cellStyle name="チェック セル 59" xfId="1565"/>
    <cellStyle name="チェック セル 6" xfId="1566"/>
    <cellStyle name="チェック セル 7" xfId="1567"/>
    <cellStyle name="チェック セル 8" xfId="1568"/>
    <cellStyle name="チェック セル 9" xfId="1569"/>
    <cellStyle name="どちらでもない" xfId="1570" builtinId="28" customBuiltin="1"/>
    <cellStyle name="どちらでもない 10" xfId="1571"/>
    <cellStyle name="どちらでもない 11" xfId="1572"/>
    <cellStyle name="どちらでもない 12" xfId="1573"/>
    <cellStyle name="どちらでもない 13" xfId="1574"/>
    <cellStyle name="どちらでもない 14" xfId="1575"/>
    <cellStyle name="どちらでもない 15" xfId="1576"/>
    <cellStyle name="どちらでもない 16" xfId="1577"/>
    <cellStyle name="どちらでもない 17" xfId="1578"/>
    <cellStyle name="どちらでもない 18" xfId="1579"/>
    <cellStyle name="どちらでもない 19" xfId="1580"/>
    <cellStyle name="どちらでもない 2" xfId="1581"/>
    <cellStyle name="どちらでもない 20" xfId="1582"/>
    <cellStyle name="どちらでもない 21" xfId="1583"/>
    <cellStyle name="どちらでもない 22" xfId="1584"/>
    <cellStyle name="どちらでもない 23" xfId="1585"/>
    <cellStyle name="どちらでもない 24" xfId="1586"/>
    <cellStyle name="どちらでもない 25" xfId="1587"/>
    <cellStyle name="どちらでもない 26" xfId="1588"/>
    <cellStyle name="どちらでもない 27" xfId="1589"/>
    <cellStyle name="どちらでもない 28" xfId="1590"/>
    <cellStyle name="どちらでもない 29" xfId="1591"/>
    <cellStyle name="どちらでもない 3" xfId="1592"/>
    <cellStyle name="どちらでもない 30" xfId="1593"/>
    <cellStyle name="どちらでもない 31" xfId="1594"/>
    <cellStyle name="どちらでもない 32" xfId="1595"/>
    <cellStyle name="どちらでもない 33" xfId="1596"/>
    <cellStyle name="どちらでもない 34" xfId="1597"/>
    <cellStyle name="どちらでもない 35" xfId="1598"/>
    <cellStyle name="どちらでもない 36" xfId="1599"/>
    <cellStyle name="どちらでもない 37" xfId="1600"/>
    <cellStyle name="どちらでもない 38" xfId="1601"/>
    <cellStyle name="どちらでもない 39" xfId="1602"/>
    <cellStyle name="どちらでもない 4" xfId="1603"/>
    <cellStyle name="どちらでもない 40" xfId="1604"/>
    <cellStyle name="どちらでもない 41" xfId="1605"/>
    <cellStyle name="どちらでもない 42" xfId="1606"/>
    <cellStyle name="どちらでもない 43" xfId="1607"/>
    <cellStyle name="どちらでもない 44" xfId="1608"/>
    <cellStyle name="どちらでもない 45" xfId="1609"/>
    <cellStyle name="どちらでもない 46" xfId="1610"/>
    <cellStyle name="どちらでもない 47" xfId="1611"/>
    <cellStyle name="どちらでもない 48" xfId="1612"/>
    <cellStyle name="どちらでもない 49" xfId="1613"/>
    <cellStyle name="どちらでもない 5" xfId="1614"/>
    <cellStyle name="どちらでもない 50" xfId="1615"/>
    <cellStyle name="どちらでもない 51" xfId="1616"/>
    <cellStyle name="どちらでもない 52" xfId="1617"/>
    <cellStyle name="どちらでもない 53" xfId="1618"/>
    <cellStyle name="どちらでもない 54" xfId="1619"/>
    <cellStyle name="どちらでもない 55" xfId="1620"/>
    <cellStyle name="どちらでもない 56" xfId="1621"/>
    <cellStyle name="どちらでもない 57" xfId="1622"/>
    <cellStyle name="どちらでもない 58" xfId="1623"/>
    <cellStyle name="どちらでもない 59" xfId="1624"/>
    <cellStyle name="どちらでもない 6" xfId="1625"/>
    <cellStyle name="どちらでもない 7" xfId="1626"/>
    <cellStyle name="どちらでもない 8" xfId="1627"/>
    <cellStyle name="どちらでもない 9" xfId="1628"/>
    <cellStyle name="メモ" xfId="1629" builtinId="10" customBuiltin="1"/>
    <cellStyle name="メモ 10" xfId="1630"/>
    <cellStyle name="メモ 11" xfId="1631"/>
    <cellStyle name="メモ 12" xfId="1632"/>
    <cellStyle name="メモ 13" xfId="1633"/>
    <cellStyle name="メモ 14" xfId="1634"/>
    <cellStyle name="メモ 15" xfId="1635"/>
    <cellStyle name="メモ 16" xfId="1636"/>
    <cellStyle name="メモ 17" xfId="1637"/>
    <cellStyle name="メモ 18" xfId="1638"/>
    <cellStyle name="メモ 19" xfId="1639"/>
    <cellStyle name="メモ 2" xfId="1640"/>
    <cellStyle name="メモ 20" xfId="1641"/>
    <cellStyle name="メモ 21" xfId="1642"/>
    <cellStyle name="メモ 22" xfId="1643"/>
    <cellStyle name="メモ 23" xfId="1644"/>
    <cellStyle name="メモ 24" xfId="1645"/>
    <cellStyle name="メモ 25" xfId="1646"/>
    <cellStyle name="メモ 26" xfId="1647"/>
    <cellStyle name="メモ 27" xfId="1648"/>
    <cellStyle name="メモ 28" xfId="1649"/>
    <cellStyle name="メモ 29" xfId="1650"/>
    <cellStyle name="メモ 3" xfId="1651"/>
    <cellStyle name="メモ 30" xfId="1652"/>
    <cellStyle name="メモ 31" xfId="1653"/>
    <cellStyle name="メモ 32" xfId="1654"/>
    <cellStyle name="メモ 33" xfId="1655"/>
    <cellStyle name="メモ 34" xfId="1656"/>
    <cellStyle name="メモ 35" xfId="1657"/>
    <cellStyle name="メモ 36" xfId="1658"/>
    <cellStyle name="メモ 37" xfId="1659"/>
    <cellStyle name="メモ 38" xfId="1660"/>
    <cellStyle name="メモ 39" xfId="1661"/>
    <cellStyle name="メモ 4" xfId="1662"/>
    <cellStyle name="メモ 40" xfId="1663"/>
    <cellStyle name="メモ 41" xfId="1664"/>
    <cellStyle name="メモ 42" xfId="1665"/>
    <cellStyle name="メモ 43" xfId="1666"/>
    <cellStyle name="メモ 44" xfId="1667"/>
    <cellStyle name="メモ 45" xfId="1668"/>
    <cellStyle name="メモ 46" xfId="1669"/>
    <cellStyle name="メモ 47" xfId="1670"/>
    <cellStyle name="メモ 48" xfId="1671"/>
    <cellStyle name="メモ 49" xfId="1672"/>
    <cellStyle name="メモ 5" xfId="1673"/>
    <cellStyle name="メモ 50" xfId="1674"/>
    <cellStyle name="メモ 51" xfId="1675"/>
    <cellStyle name="メモ 52" xfId="1676"/>
    <cellStyle name="メモ 53" xfId="1677"/>
    <cellStyle name="メモ 54" xfId="1678"/>
    <cellStyle name="メモ 55" xfId="1679"/>
    <cellStyle name="メモ 56" xfId="1680"/>
    <cellStyle name="メモ 57" xfId="1681"/>
    <cellStyle name="メモ 58" xfId="1682"/>
    <cellStyle name="メモ 59" xfId="1683"/>
    <cellStyle name="メモ 6" xfId="1684"/>
    <cellStyle name="メモ 7" xfId="1685"/>
    <cellStyle name="メモ 8" xfId="1686"/>
    <cellStyle name="メモ 9" xfId="1687"/>
    <cellStyle name="リンク セル" xfId="1688" builtinId="24" customBuiltin="1"/>
    <cellStyle name="リンク セル 10" xfId="1689"/>
    <cellStyle name="リンク セル 11" xfId="1690"/>
    <cellStyle name="リンク セル 12" xfId="1691"/>
    <cellStyle name="リンク セル 13" xfId="1692"/>
    <cellStyle name="リンク セル 14" xfId="1693"/>
    <cellStyle name="リンク セル 15" xfId="1694"/>
    <cellStyle name="リンク セル 16" xfId="1695"/>
    <cellStyle name="リンク セル 17" xfId="1696"/>
    <cellStyle name="リンク セル 18" xfId="1697"/>
    <cellStyle name="リンク セル 19" xfId="1698"/>
    <cellStyle name="リンク セル 2" xfId="1699"/>
    <cellStyle name="リンク セル 20" xfId="1700"/>
    <cellStyle name="リンク セル 21" xfId="1701"/>
    <cellStyle name="リンク セル 22" xfId="1702"/>
    <cellStyle name="リンク セル 23" xfId="1703"/>
    <cellStyle name="リンク セル 24" xfId="1704"/>
    <cellStyle name="リンク セル 25" xfId="1705"/>
    <cellStyle name="リンク セル 26" xfId="1706"/>
    <cellStyle name="リンク セル 27" xfId="1707"/>
    <cellStyle name="リンク セル 28" xfId="1708"/>
    <cellStyle name="リンク セル 29" xfId="1709"/>
    <cellStyle name="リンク セル 3" xfId="1710"/>
    <cellStyle name="リンク セル 30" xfId="1711"/>
    <cellStyle name="リンク セル 31" xfId="1712"/>
    <cellStyle name="リンク セル 32" xfId="1713"/>
    <cellStyle name="リンク セル 33" xfId="1714"/>
    <cellStyle name="リンク セル 34" xfId="1715"/>
    <cellStyle name="リンク セル 35" xfId="1716"/>
    <cellStyle name="リンク セル 36" xfId="1717"/>
    <cellStyle name="リンク セル 37" xfId="1718"/>
    <cellStyle name="リンク セル 38" xfId="1719"/>
    <cellStyle name="リンク セル 39" xfId="1720"/>
    <cellStyle name="リンク セル 4" xfId="1721"/>
    <cellStyle name="リンク セル 40" xfId="1722"/>
    <cellStyle name="リンク セル 41" xfId="1723"/>
    <cellStyle name="リンク セル 42" xfId="1724"/>
    <cellStyle name="リンク セル 43" xfId="1725"/>
    <cellStyle name="リンク セル 44" xfId="1726"/>
    <cellStyle name="リンク セル 45" xfId="1727"/>
    <cellStyle name="リンク セル 46" xfId="1728"/>
    <cellStyle name="リンク セル 47" xfId="1729"/>
    <cellStyle name="リンク セル 48" xfId="1730"/>
    <cellStyle name="リンク セル 49" xfId="1731"/>
    <cellStyle name="リンク セル 5" xfId="1732"/>
    <cellStyle name="リンク セル 50" xfId="1733"/>
    <cellStyle name="リンク セル 51" xfId="1734"/>
    <cellStyle name="リンク セル 52" xfId="1735"/>
    <cellStyle name="リンク セル 53" xfId="1736"/>
    <cellStyle name="リンク セル 54" xfId="1737"/>
    <cellStyle name="リンク セル 55" xfId="1738"/>
    <cellStyle name="リンク セル 56" xfId="1739"/>
    <cellStyle name="リンク セル 57" xfId="1740"/>
    <cellStyle name="リンク セル 58" xfId="1741"/>
    <cellStyle name="リンク セル 59" xfId="1742"/>
    <cellStyle name="リンク セル 6" xfId="1743"/>
    <cellStyle name="リンク セル 7" xfId="1744"/>
    <cellStyle name="リンク セル 8" xfId="1745"/>
    <cellStyle name="リンク セル 9" xfId="1746"/>
    <cellStyle name="悪い" xfId="1747" builtinId="27" customBuiltin="1"/>
    <cellStyle name="悪い 10" xfId="1748"/>
    <cellStyle name="悪い 11" xfId="1749"/>
    <cellStyle name="悪い 12" xfId="1750"/>
    <cellStyle name="悪い 13" xfId="1751"/>
    <cellStyle name="悪い 14" xfId="1752"/>
    <cellStyle name="悪い 15" xfId="1753"/>
    <cellStyle name="悪い 16" xfId="1754"/>
    <cellStyle name="悪い 17" xfId="1755"/>
    <cellStyle name="悪い 18" xfId="1756"/>
    <cellStyle name="悪い 19" xfId="1757"/>
    <cellStyle name="悪い 2" xfId="1758"/>
    <cellStyle name="悪い 20" xfId="1759"/>
    <cellStyle name="悪い 21" xfId="1760"/>
    <cellStyle name="悪い 22" xfId="1761"/>
    <cellStyle name="悪い 23" xfId="1762"/>
    <cellStyle name="悪い 24" xfId="1763"/>
    <cellStyle name="悪い 25" xfId="1764"/>
    <cellStyle name="悪い 26" xfId="1765"/>
    <cellStyle name="悪い 27" xfId="1766"/>
    <cellStyle name="悪い 28" xfId="1767"/>
    <cellStyle name="悪い 29" xfId="1768"/>
    <cellStyle name="悪い 3" xfId="1769"/>
    <cellStyle name="悪い 30" xfId="1770"/>
    <cellStyle name="悪い 31" xfId="1771"/>
    <cellStyle name="悪い 32" xfId="1772"/>
    <cellStyle name="悪い 33" xfId="1773"/>
    <cellStyle name="悪い 34" xfId="1774"/>
    <cellStyle name="悪い 35" xfId="1775"/>
    <cellStyle name="悪い 36" xfId="1776"/>
    <cellStyle name="悪い 37" xfId="1777"/>
    <cellStyle name="悪い 38" xfId="1778"/>
    <cellStyle name="悪い 39" xfId="1779"/>
    <cellStyle name="悪い 4" xfId="1780"/>
    <cellStyle name="悪い 40" xfId="1781"/>
    <cellStyle name="悪い 41" xfId="1782"/>
    <cellStyle name="悪い 42" xfId="1783"/>
    <cellStyle name="悪い 43" xfId="1784"/>
    <cellStyle name="悪い 44" xfId="1785"/>
    <cellStyle name="悪い 45" xfId="1786"/>
    <cellStyle name="悪い 46" xfId="1787"/>
    <cellStyle name="悪い 47" xfId="1788"/>
    <cellStyle name="悪い 48" xfId="1789"/>
    <cellStyle name="悪い 49" xfId="1790"/>
    <cellStyle name="悪い 5" xfId="1791"/>
    <cellStyle name="悪い 50" xfId="1792"/>
    <cellStyle name="悪い 51" xfId="1793"/>
    <cellStyle name="悪い 52" xfId="1794"/>
    <cellStyle name="悪い 53" xfId="1795"/>
    <cellStyle name="悪い 54" xfId="1796"/>
    <cellStyle name="悪い 55" xfId="1797"/>
    <cellStyle name="悪い 56" xfId="1798"/>
    <cellStyle name="悪い 57" xfId="1799"/>
    <cellStyle name="悪い 58" xfId="1800"/>
    <cellStyle name="悪い 59" xfId="1801"/>
    <cellStyle name="悪い 6" xfId="1802"/>
    <cellStyle name="悪い 7" xfId="1803"/>
    <cellStyle name="悪い 8" xfId="1804"/>
    <cellStyle name="悪い 9" xfId="1805"/>
    <cellStyle name="価格桁区切り" xfId="1806"/>
    <cellStyle name="型番" xfId="1807"/>
    <cellStyle name="計算" xfId="1808" builtinId="22" customBuiltin="1"/>
    <cellStyle name="計算 10" xfId="1809"/>
    <cellStyle name="計算 11" xfId="1810"/>
    <cellStyle name="計算 12" xfId="1811"/>
    <cellStyle name="計算 13" xfId="1812"/>
    <cellStyle name="計算 14" xfId="1813"/>
    <cellStyle name="計算 15" xfId="1814"/>
    <cellStyle name="計算 16" xfId="1815"/>
    <cellStyle name="計算 17" xfId="1816"/>
    <cellStyle name="計算 18" xfId="1817"/>
    <cellStyle name="計算 19" xfId="1818"/>
    <cellStyle name="計算 2" xfId="1819"/>
    <cellStyle name="計算 20" xfId="1820"/>
    <cellStyle name="計算 21" xfId="1821"/>
    <cellStyle name="計算 22" xfId="1822"/>
    <cellStyle name="計算 23" xfId="1823"/>
    <cellStyle name="計算 24" xfId="1824"/>
    <cellStyle name="計算 25" xfId="1825"/>
    <cellStyle name="計算 26" xfId="1826"/>
    <cellStyle name="計算 27" xfId="1827"/>
    <cellStyle name="計算 28" xfId="1828"/>
    <cellStyle name="計算 29" xfId="1829"/>
    <cellStyle name="計算 3" xfId="1830"/>
    <cellStyle name="計算 30" xfId="1831"/>
    <cellStyle name="計算 31" xfId="1832"/>
    <cellStyle name="計算 32" xfId="1833"/>
    <cellStyle name="計算 33" xfId="1834"/>
    <cellStyle name="計算 34" xfId="1835"/>
    <cellStyle name="計算 35" xfId="1836"/>
    <cellStyle name="計算 36" xfId="1837"/>
    <cellStyle name="計算 37" xfId="1838"/>
    <cellStyle name="計算 38" xfId="1839"/>
    <cellStyle name="計算 39" xfId="1840"/>
    <cellStyle name="計算 4" xfId="1841"/>
    <cellStyle name="計算 40" xfId="1842"/>
    <cellStyle name="計算 41" xfId="1843"/>
    <cellStyle name="計算 42" xfId="1844"/>
    <cellStyle name="計算 43" xfId="1845"/>
    <cellStyle name="計算 44" xfId="1846"/>
    <cellStyle name="計算 45" xfId="1847"/>
    <cellStyle name="計算 46" xfId="1848"/>
    <cellStyle name="計算 47" xfId="1849"/>
    <cellStyle name="計算 48" xfId="1850"/>
    <cellStyle name="計算 49" xfId="1851"/>
    <cellStyle name="計算 5" xfId="1852"/>
    <cellStyle name="計算 50" xfId="1853"/>
    <cellStyle name="計算 51" xfId="1854"/>
    <cellStyle name="計算 52" xfId="1855"/>
    <cellStyle name="計算 53" xfId="1856"/>
    <cellStyle name="計算 54" xfId="1857"/>
    <cellStyle name="計算 55" xfId="1858"/>
    <cellStyle name="計算 56" xfId="1859"/>
    <cellStyle name="計算 57" xfId="1860"/>
    <cellStyle name="計算 58" xfId="1861"/>
    <cellStyle name="計算 59" xfId="1862"/>
    <cellStyle name="計算 6" xfId="1863"/>
    <cellStyle name="計算 7" xfId="1864"/>
    <cellStyle name="計算 8" xfId="1865"/>
    <cellStyle name="計算 9" xfId="1866"/>
    <cellStyle name="警告文" xfId="1867" builtinId="11" customBuiltin="1"/>
    <cellStyle name="警告文 10" xfId="1868"/>
    <cellStyle name="警告文 11" xfId="1869"/>
    <cellStyle name="警告文 12" xfId="1870"/>
    <cellStyle name="警告文 13" xfId="1871"/>
    <cellStyle name="警告文 14" xfId="1872"/>
    <cellStyle name="警告文 15" xfId="1873"/>
    <cellStyle name="警告文 16" xfId="1874"/>
    <cellStyle name="警告文 17" xfId="1875"/>
    <cellStyle name="警告文 18" xfId="1876"/>
    <cellStyle name="警告文 19" xfId="1877"/>
    <cellStyle name="警告文 2" xfId="1878"/>
    <cellStyle name="警告文 20" xfId="1879"/>
    <cellStyle name="警告文 21" xfId="1880"/>
    <cellStyle name="警告文 22" xfId="1881"/>
    <cellStyle name="警告文 23" xfId="1882"/>
    <cellStyle name="警告文 24" xfId="1883"/>
    <cellStyle name="警告文 25" xfId="1884"/>
    <cellStyle name="警告文 26" xfId="1885"/>
    <cellStyle name="警告文 27" xfId="1886"/>
    <cellStyle name="警告文 28" xfId="1887"/>
    <cellStyle name="警告文 29" xfId="1888"/>
    <cellStyle name="警告文 3" xfId="1889"/>
    <cellStyle name="警告文 30" xfId="1890"/>
    <cellStyle name="警告文 31" xfId="1891"/>
    <cellStyle name="警告文 32" xfId="1892"/>
    <cellStyle name="警告文 33" xfId="1893"/>
    <cellStyle name="警告文 34" xfId="1894"/>
    <cellStyle name="警告文 35" xfId="1895"/>
    <cellStyle name="警告文 36" xfId="1896"/>
    <cellStyle name="警告文 37" xfId="1897"/>
    <cellStyle name="警告文 38" xfId="1898"/>
    <cellStyle name="警告文 39" xfId="1899"/>
    <cellStyle name="警告文 4" xfId="1900"/>
    <cellStyle name="警告文 40" xfId="1901"/>
    <cellStyle name="警告文 41" xfId="1902"/>
    <cellStyle name="警告文 42" xfId="1903"/>
    <cellStyle name="警告文 43" xfId="1904"/>
    <cellStyle name="警告文 44" xfId="1905"/>
    <cellStyle name="警告文 45" xfId="1906"/>
    <cellStyle name="警告文 46" xfId="1907"/>
    <cellStyle name="警告文 47" xfId="1908"/>
    <cellStyle name="警告文 48" xfId="1909"/>
    <cellStyle name="警告文 49" xfId="1910"/>
    <cellStyle name="警告文 5" xfId="1911"/>
    <cellStyle name="警告文 50" xfId="1912"/>
    <cellStyle name="警告文 51" xfId="1913"/>
    <cellStyle name="警告文 52" xfId="1914"/>
    <cellStyle name="警告文 53" xfId="1915"/>
    <cellStyle name="警告文 54" xfId="1916"/>
    <cellStyle name="警告文 55" xfId="1917"/>
    <cellStyle name="警告文 56" xfId="1918"/>
    <cellStyle name="警告文 57" xfId="1919"/>
    <cellStyle name="警告文 58" xfId="1920"/>
    <cellStyle name="警告文 59" xfId="1921"/>
    <cellStyle name="警告文 6" xfId="1922"/>
    <cellStyle name="警告文 7" xfId="1923"/>
    <cellStyle name="警告文 8" xfId="1924"/>
    <cellStyle name="警告文 9" xfId="1925"/>
    <cellStyle name="桁区切り" xfId="1926" builtinId="6"/>
    <cellStyle name="桁区切り 10" xfId="1927"/>
    <cellStyle name="桁区切り 11" xfId="1928"/>
    <cellStyle name="桁区切り 12" xfId="1929"/>
    <cellStyle name="桁区切り 13" xfId="1930"/>
    <cellStyle name="桁区切り 14" xfId="1931"/>
    <cellStyle name="桁区切り 15" xfId="1932"/>
    <cellStyle name="桁区切り 16" xfId="1933"/>
    <cellStyle name="桁区切り 17" xfId="1934"/>
    <cellStyle name="桁区切り 18" xfId="1935"/>
    <cellStyle name="桁区切り 19" xfId="1936"/>
    <cellStyle name="桁区切り 2" xfId="1937"/>
    <cellStyle name="桁区切り 20" xfId="1938"/>
    <cellStyle name="桁区切り 21" xfId="1939"/>
    <cellStyle name="桁区切り 22" xfId="1940"/>
    <cellStyle name="桁区切り 23" xfId="1941"/>
    <cellStyle name="桁区切り 24" xfId="1942"/>
    <cellStyle name="桁区切り 25" xfId="1943"/>
    <cellStyle name="桁区切り 26" xfId="1944"/>
    <cellStyle name="桁区切り 27" xfId="1945"/>
    <cellStyle name="桁区切り 28" xfId="1946"/>
    <cellStyle name="桁区切り 29" xfId="1947"/>
    <cellStyle name="桁区切り 3" xfId="1948"/>
    <cellStyle name="桁区切り 30" xfId="1949"/>
    <cellStyle name="桁区切り 31" xfId="1950"/>
    <cellStyle name="桁区切り 32" xfId="1951"/>
    <cellStyle name="桁区切り 33" xfId="1952"/>
    <cellStyle name="桁区切り 34" xfId="1953"/>
    <cellStyle name="桁区切り 35" xfId="1954"/>
    <cellStyle name="桁区切り 36" xfId="1955"/>
    <cellStyle name="桁区切り 37" xfId="1956"/>
    <cellStyle name="桁区切り 38" xfId="1957"/>
    <cellStyle name="桁区切り 39" xfId="1958"/>
    <cellStyle name="桁区切り 4" xfId="1959"/>
    <cellStyle name="桁区切り 40" xfId="1960"/>
    <cellStyle name="桁区切り 41" xfId="1961"/>
    <cellStyle name="桁区切り 42" xfId="1962"/>
    <cellStyle name="桁区切り 43" xfId="1963"/>
    <cellStyle name="桁区切り 44" xfId="1964"/>
    <cellStyle name="桁区切り 45" xfId="1965"/>
    <cellStyle name="桁区切り 46" xfId="1966"/>
    <cellStyle name="桁区切り 47" xfId="1967"/>
    <cellStyle name="桁区切り 48" xfId="1968"/>
    <cellStyle name="桁区切り 49" xfId="1969"/>
    <cellStyle name="桁区切り 5" xfId="1970"/>
    <cellStyle name="桁区切り 50" xfId="1971"/>
    <cellStyle name="桁区切り 51" xfId="1972"/>
    <cellStyle name="桁区切り 52" xfId="1973"/>
    <cellStyle name="桁区切り 53" xfId="1974"/>
    <cellStyle name="桁区切り 54" xfId="1975"/>
    <cellStyle name="桁区切り 55" xfId="1976"/>
    <cellStyle name="桁区切り 56" xfId="1977"/>
    <cellStyle name="桁区切り 57" xfId="1978"/>
    <cellStyle name="桁区切り 58" xfId="1979"/>
    <cellStyle name="桁区切り 59" xfId="1980"/>
    <cellStyle name="桁区切り 6" xfId="1981"/>
    <cellStyle name="桁区切り 7" xfId="1982"/>
    <cellStyle name="桁区切り 8" xfId="1983"/>
    <cellStyle name="桁区切り 9" xfId="1984"/>
    <cellStyle name="見出し 1" xfId="1985" builtinId="16" customBuiltin="1"/>
    <cellStyle name="見出し 1 10" xfId="1986"/>
    <cellStyle name="見出し 1 11" xfId="1987"/>
    <cellStyle name="見出し 1 12" xfId="1988"/>
    <cellStyle name="見出し 1 13" xfId="1989"/>
    <cellStyle name="見出し 1 14" xfId="1990"/>
    <cellStyle name="見出し 1 15" xfId="1991"/>
    <cellStyle name="見出し 1 16" xfId="1992"/>
    <cellStyle name="見出し 1 17" xfId="1993"/>
    <cellStyle name="見出し 1 18" xfId="1994"/>
    <cellStyle name="見出し 1 19" xfId="1995"/>
    <cellStyle name="見出し 1 2" xfId="1996"/>
    <cellStyle name="見出し 1 20" xfId="1997"/>
    <cellStyle name="見出し 1 21" xfId="1998"/>
    <cellStyle name="見出し 1 22" xfId="1999"/>
    <cellStyle name="見出し 1 23" xfId="2000"/>
    <cellStyle name="見出し 1 24" xfId="2001"/>
    <cellStyle name="見出し 1 25" xfId="2002"/>
    <cellStyle name="見出し 1 26" xfId="2003"/>
    <cellStyle name="見出し 1 27" xfId="2004"/>
    <cellStyle name="見出し 1 28" xfId="2005"/>
    <cellStyle name="見出し 1 29" xfId="2006"/>
    <cellStyle name="見出し 1 3" xfId="2007"/>
    <cellStyle name="見出し 1 30" xfId="2008"/>
    <cellStyle name="見出し 1 31" xfId="2009"/>
    <cellStyle name="見出し 1 32" xfId="2010"/>
    <cellStyle name="見出し 1 33" xfId="2011"/>
    <cellStyle name="見出し 1 34" xfId="2012"/>
    <cellStyle name="見出し 1 35" xfId="2013"/>
    <cellStyle name="見出し 1 36" xfId="2014"/>
    <cellStyle name="見出し 1 37" xfId="2015"/>
    <cellStyle name="見出し 1 38" xfId="2016"/>
    <cellStyle name="見出し 1 39" xfId="2017"/>
    <cellStyle name="見出し 1 4" xfId="2018"/>
    <cellStyle name="見出し 1 40" xfId="2019"/>
    <cellStyle name="見出し 1 41" xfId="2020"/>
    <cellStyle name="見出し 1 42" xfId="2021"/>
    <cellStyle name="見出し 1 43" xfId="2022"/>
    <cellStyle name="見出し 1 44" xfId="2023"/>
    <cellStyle name="見出し 1 45" xfId="2024"/>
    <cellStyle name="見出し 1 46" xfId="2025"/>
    <cellStyle name="見出し 1 47" xfId="2026"/>
    <cellStyle name="見出し 1 48" xfId="2027"/>
    <cellStyle name="見出し 1 49" xfId="2028"/>
    <cellStyle name="見出し 1 5" xfId="2029"/>
    <cellStyle name="見出し 1 50" xfId="2030"/>
    <cellStyle name="見出し 1 51" xfId="2031"/>
    <cellStyle name="見出し 1 52" xfId="2032"/>
    <cellStyle name="見出し 1 53" xfId="2033"/>
    <cellStyle name="見出し 1 54" xfId="2034"/>
    <cellStyle name="見出し 1 55" xfId="2035"/>
    <cellStyle name="見出し 1 56" xfId="2036"/>
    <cellStyle name="見出し 1 57" xfId="2037"/>
    <cellStyle name="見出し 1 58" xfId="2038"/>
    <cellStyle name="見出し 1 59" xfId="2039"/>
    <cellStyle name="見出し 1 6" xfId="2040"/>
    <cellStyle name="見出し 1 7" xfId="2041"/>
    <cellStyle name="見出し 1 8" xfId="2042"/>
    <cellStyle name="見出し 1 9" xfId="2043"/>
    <cellStyle name="見出し 2" xfId="2044" builtinId="17" customBuiltin="1"/>
    <cellStyle name="見出し 2 10" xfId="2045"/>
    <cellStyle name="見出し 2 11" xfId="2046"/>
    <cellStyle name="見出し 2 12" xfId="2047"/>
    <cellStyle name="見出し 2 13" xfId="2048"/>
    <cellStyle name="見出し 2 14" xfId="2049"/>
    <cellStyle name="見出し 2 15" xfId="2050"/>
    <cellStyle name="見出し 2 16" xfId="2051"/>
    <cellStyle name="見出し 2 17" xfId="2052"/>
    <cellStyle name="見出し 2 18" xfId="2053"/>
    <cellStyle name="見出し 2 19" xfId="2054"/>
    <cellStyle name="見出し 2 2" xfId="2055"/>
    <cellStyle name="見出し 2 20" xfId="2056"/>
    <cellStyle name="見出し 2 21" xfId="2057"/>
    <cellStyle name="見出し 2 22" xfId="2058"/>
    <cellStyle name="見出し 2 23" xfId="2059"/>
    <cellStyle name="見出し 2 24" xfId="2060"/>
    <cellStyle name="見出し 2 25" xfId="2061"/>
    <cellStyle name="見出し 2 26" xfId="2062"/>
    <cellStyle name="見出し 2 27" xfId="2063"/>
    <cellStyle name="見出し 2 28" xfId="2064"/>
    <cellStyle name="見出し 2 29" xfId="2065"/>
    <cellStyle name="見出し 2 3" xfId="2066"/>
    <cellStyle name="見出し 2 30" xfId="2067"/>
    <cellStyle name="見出し 2 31" xfId="2068"/>
    <cellStyle name="見出し 2 32" xfId="2069"/>
    <cellStyle name="見出し 2 33" xfId="2070"/>
    <cellStyle name="見出し 2 34" xfId="2071"/>
    <cellStyle name="見出し 2 35" xfId="2072"/>
    <cellStyle name="見出し 2 36" xfId="2073"/>
    <cellStyle name="見出し 2 37" xfId="2074"/>
    <cellStyle name="見出し 2 38" xfId="2075"/>
    <cellStyle name="見出し 2 39" xfId="2076"/>
    <cellStyle name="見出し 2 4" xfId="2077"/>
    <cellStyle name="見出し 2 40" xfId="2078"/>
    <cellStyle name="見出し 2 41" xfId="2079"/>
    <cellStyle name="見出し 2 42" xfId="2080"/>
    <cellStyle name="見出し 2 43" xfId="2081"/>
    <cellStyle name="見出し 2 44" xfId="2082"/>
    <cellStyle name="見出し 2 45" xfId="2083"/>
    <cellStyle name="見出し 2 46" xfId="2084"/>
    <cellStyle name="見出し 2 47" xfId="2085"/>
    <cellStyle name="見出し 2 48" xfId="2086"/>
    <cellStyle name="見出し 2 49" xfId="2087"/>
    <cellStyle name="見出し 2 5" xfId="2088"/>
    <cellStyle name="見出し 2 50" xfId="2089"/>
    <cellStyle name="見出し 2 51" xfId="2090"/>
    <cellStyle name="見出し 2 52" xfId="2091"/>
    <cellStyle name="見出し 2 53" xfId="2092"/>
    <cellStyle name="見出し 2 54" xfId="2093"/>
    <cellStyle name="見出し 2 55" xfId="2094"/>
    <cellStyle name="見出し 2 56" xfId="2095"/>
    <cellStyle name="見出し 2 57" xfId="2096"/>
    <cellStyle name="見出し 2 58" xfId="2097"/>
    <cellStyle name="見出し 2 59" xfId="2098"/>
    <cellStyle name="見出し 2 6" xfId="2099"/>
    <cellStyle name="見出し 2 7" xfId="2100"/>
    <cellStyle name="見出し 2 8" xfId="2101"/>
    <cellStyle name="見出し 2 9" xfId="2102"/>
    <cellStyle name="見出し 3" xfId="2103" builtinId="18" customBuiltin="1"/>
    <cellStyle name="見出し 3 10" xfId="2104"/>
    <cellStyle name="見出し 3 11" xfId="2105"/>
    <cellStyle name="見出し 3 12" xfId="2106"/>
    <cellStyle name="見出し 3 13" xfId="2107"/>
    <cellStyle name="見出し 3 14" xfId="2108"/>
    <cellStyle name="見出し 3 15" xfId="2109"/>
    <cellStyle name="見出し 3 16" xfId="2110"/>
    <cellStyle name="見出し 3 17" xfId="2111"/>
    <cellStyle name="見出し 3 18" xfId="2112"/>
    <cellStyle name="見出し 3 19" xfId="2113"/>
    <cellStyle name="見出し 3 2" xfId="2114"/>
    <cellStyle name="見出し 3 20" xfId="2115"/>
    <cellStyle name="見出し 3 21" xfId="2116"/>
    <cellStyle name="見出し 3 22" xfId="2117"/>
    <cellStyle name="見出し 3 23" xfId="2118"/>
    <cellStyle name="見出し 3 24" xfId="2119"/>
    <cellStyle name="見出し 3 25" xfId="2120"/>
    <cellStyle name="見出し 3 26" xfId="2121"/>
    <cellStyle name="見出し 3 27" xfId="2122"/>
    <cellStyle name="見出し 3 28" xfId="2123"/>
    <cellStyle name="見出し 3 29" xfId="2124"/>
    <cellStyle name="見出し 3 3" xfId="2125"/>
    <cellStyle name="見出し 3 30" xfId="2126"/>
    <cellStyle name="見出し 3 31" xfId="2127"/>
    <cellStyle name="見出し 3 32" xfId="2128"/>
    <cellStyle name="見出し 3 33" xfId="2129"/>
    <cellStyle name="見出し 3 34" xfId="2130"/>
    <cellStyle name="見出し 3 35" xfId="2131"/>
    <cellStyle name="見出し 3 36" xfId="2132"/>
    <cellStyle name="見出し 3 37" xfId="2133"/>
    <cellStyle name="見出し 3 38" xfId="2134"/>
    <cellStyle name="見出し 3 39" xfId="2135"/>
    <cellStyle name="見出し 3 4" xfId="2136"/>
    <cellStyle name="見出し 3 40" xfId="2137"/>
    <cellStyle name="見出し 3 41" xfId="2138"/>
    <cellStyle name="見出し 3 42" xfId="2139"/>
    <cellStyle name="見出し 3 43" xfId="2140"/>
    <cellStyle name="見出し 3 44" xfId="2141"/>
    <cellStyle name="見出し 3 45" xfId="2142"/>
    <cellStyle name="見出し 3 46" xfId="2143"/>
    <cellStyle name="見出し 3 47" xfId="2144"/>
    <cellStyle name="見出し 3 48" xfId="2145"/>
    <cellStyle name="見出し 3 49" xfId="2146"/>
    <cellStyle name="見出し 3 5" xfId="2147"/>
    <cellStyle name="見出し 3 50" xfId="2148"/>
    <cellStyle name="見出し 3 51" xfId="2149"/>
    <cellStyle name="見出し 3 52" xfId="2150"/>
    <cellStyle name="見出し 3 53" xfId="2151"/>
    <cellStyle name="見出し 3 54" xfId="2152"/>
    <cellStyle name="見出し 3 55" xfId="2153"/>
    <cellStyle name="見出し 3 56" xfId="2154"/>
    <cellStyle name="見出し 3 57" xfId="2155"/>
    <cellStyle name="見出し 3 58" xfId="2156"/>
    <cellStyle name="見出し 3 59" xfId="2157"/>
    <cellStyle name="見出し 3 6" xfId="2158"/>
    <cellStyle name="見出し 3 7" xfId="2159"/>
    <cellStyle name="見出し 3 8" xfId="2160"/>
    <cellStyle name="見出し 3 9" xfId="2161"/>
    <cellStyle name="見出し 4" xfId="2162" builtinId="19" customBuiltin="1"/>
    <cellStyle name="見出し 4 10" xfId="2163"/>
    <cellStyle name="見出し 4 11" xfId="2164"/>
    <cellStyle name="見出し 4 12" xfId="2165"/>
    <cellStyle name="見出し 4 13" xfId="2166"/>
    <cellStyle name="見出し 4 14" xfId="2167"/>
    <cellStyle name="見出し 4 15" xfId="2168"/>
    <cellStyle name="見出し 4 16" xfId="2169"/>
    <cellStyle name="見出し 4 17" xfId="2170"/>
    <cellStyle name="見出し 4 18" xfId="2171"/>
    <cellStyle name="見出し 4 19" xfId="2172"/>
    <cellStyle name="見出し 4 2" xfId="2173"/>
    <cellStyle name="見出し 4 20" xfId="2174"/>
    <cellStyle name="見出し 4 21" xfId="2175"/>
    <cellStyle name="見出し 4 22" xfId="2176"/>
    <cellStyle name="見出し 4 23" xfId="2177"/>
    <cellStyle name="見出し 4 24" xfId="2178"/>
    <cellStyle name="見出し 4 25" xfId="2179"/>
    <cellStyle name="見出し 4 26" xfId="2180"/>
    <cellStyle name="見出し 4 27" xfId="2181"/>
    <cellStyle name="見出し 4 28" xfId="2182"/>
    <cellStyle name="見出し 4 29" xfId="2183"/>
    <cellStyle name="見出し 4 3" xfId="2184"/>
    <cellStyle name="見出し 4 30" xfId="2185"/>
    <cellStyle name="見出し 4 31" xfId="2186"/>
    <cellStyle name="見出し 4 32" xfId="2187"/>
    <cellStyle name="見出し 4 33" xfId="2188"/>
    <cellStyle name="見出し 4 34" xfId="2189"/>
    <cellStyle name="見出し 4 35" xfId="2190"/>
    <cellStyle name="見出し 4 36" xfId="2191"/>
    <cellStyle name="見出し 4 37" xfId="2192"/>
    <cellStyle name="見出し 4 38" xfId="2193"/>
    <cellStyle name="見出し 4 39" xfId="2194"/>
    <cellStyle name="見出し 4 4" xfId="2195"/>
    <cellStyle name="見出し 4 40" xfId="2196"/>
    <cellStyle name="見出し 4 41" xfId="2197"/>
    <cellStyle name="見出し 4 42" xfId="2198"/>
    <cellStyle name="見出し 4 43" xfId="2199"/>
    <cellStyle name="見出し 4 44" xfId="2200"/>
    <cellStyle name="見出し 4 45" xfId="2201"/>
    <cellStyle name="見出し 4 46" xfId="2202"/>
    <cellStyle name="見出し 4 47" xfId="2203"/>
    <cellStyle name="見出し 4 48" xfId="2204"/>
    <cellStyle name="見出し 4 49" xfId="2205"/>
    <cellStyle name="見出し 4 5" xfId="2206"/>
    <cellStyle name="見出し 4 50" xfId="2207"/>
    <cellStyle name="見出し 4 51" xfId="2208"/>
    <cellStyle name="見出し 4 52" xfId="2209"/>
    <cellStyle name="見出し 4 53" xfId="2210"/>
    <cellStyle name="見出し 4 54" xfId="2211"/>
    <cellStyle name="見出し 4 55" xfId="2212"/>
    <cellStyle name="見出し 4 56" xfId="2213"/>
    <cellStyle name="見出し 4 57" xfId="2214"/>
    <cellStyle name="見出し 4 58" xfId="2215"/>
    <cellStyle name="見出し 4 59" xfId="2216"/>
    <cellStyle name="見出し 4 6" xfId="2217"/>
    <cellStyle name="見出し 4 7" xfId="2218"/>
    <cellStyle name="見出し 4 8" xfId="2219"/>
    <cellStyle name="見出し 4 9" xfId="2220"/>
    <cellStyle name="集計" xfId="2221" builtinId="25" customBuiltin="1"/>
    <cellStyle name="集計 10" xfId="2222"/>
    <cellStyle name="集計 11" xfId="2223"/>
    <cellStyle name="集計 12" xfId="2224"/>
    <cellStyle name="集計 13" xfId="2225"/>
    <cellStyle name="集計 14" xfId="2226"/>
    <cellStyle name="集計 15" xfId="2227"/>
    <cellStyle name="集計 16" xfId="2228"/>
    <cellStyle name="集計 17" xfId="2229"/>
    <cellStyle name="集計 18" xfId="2230"/>
    <cellStyle name="集計 19" xfId="2231"/>
    <cellStyle name="集計 2" xfId="2232"/>
    <cellStyle name="集計 20" xfId="2233"/>
    <cellStyle name="集計 21" xfId="2234"/>
    <cellStyle name="集計 22" xfId="2235"/>
    <cellStyle name="集計 23" xfId="2236"/>
    <cellStyle name="集計 24" xfId="2237"/>
    <cellStyle name="集計 25" xfId="2238"/>
    <cellStyle name="集計 26" xfId="2239"/>
    <cellStyle name="集計 27" xfId="2240"/>
    <cellStyle name="集計 28" xfId="2241"/>
    <cellStyle name="集計 29" xfId="2242"/>
    <cellStyle name="集計 3" xfId="2243"/>
    <cellStyle name="集計 30" xfId="2244"/>
    <cellStyle name="集計 31" xfId="2245"/>
    <cellStyle name="集計 32" xfId="2246"/>
    <cellStyle name="集計 33" xfId="2247"/>
    <cellStyle name="集計 34" xfId="2248"/>
    <cellStyle name="集計 35" xfId="2249"/>
    <cellStyle name="集計 36" xfId="2250"/>
    <cellStyle name="集計 37" xfId="2251"/>
    <cellStyle name="集計 38" xfId="2252"/>
    <cellStyle name="集計 39" xfId="2253"/>
    <cellStyle name="集計 4" xfId="2254"/>
    <cellStyle name="集計 40" xfId="2255"/>
    <cellStyle name="集計 41" xfId="2256"/>
    <cellStyle name="集計 42" xfId="2257"/>
    <cellStyle name="集計 43" xfId="2258"/>
    <cellStyle name="集計 44" xfId="2259"/>
    <cellStyle name="集計 45" xfId="2260"/>
    <cellStyle name="集計 46" xfId="2261"/>
    <cellStyle name="集計 47" xfId="2262"/>
    <cellStyle name="集計 48" xfId="2263"/>
    <cellStyle name="集計 49" xfId="2264"/>
    <cellStyle name="集計 5" xfId="2265"/>
    <cellStyle name="集計 50" xfId="2266"/>
    <cellStyle name="集計 51" xfId="2267"/>
    <cellStyle name="集計 52" xfId="2268"/>
    <cellStyle name="集計 53" xfId="2269"/>
    <cellStyle name="集計 54" xfId="2270"/>
    <cellStyle name="集計 55" xfId="2271"/>
    <cellStyle name="集計 56" xfId="2272"/>
    <cellStyle name="集計 57" xfId="2273"/>
    <cellStyle name="集計 58" xfId="2274"/>
    <cellStyle name="集計 59" xfId="2275"/>
    <cellStyle name="集計 6" xfId="2276"/>
    <cellStyle name="集計 7" xfId="2277"/>
    <cellStyle name="集計 8" xfId="2278"/>
    <cellStyle name="集計 9" xfId="2279"/>
    <cellStyle name="出力" xfId="2280" builtinId="21" customBuiltin="1"/>
    <cellStyle name="出力 10" xfId="2281"/>
    <cellStyle name="出力 11" xfId="2282"/>
    <cellStyle name="出力 12" xfId="2283"/>
    <cellStyle name="出力 13" xfId="2284"/>
    <cellStyle name="出力 14" xfId="2285"/>
    <cellStyle name="出力 15" xfId="2286"/>
    <cellStyle name="出力 16" xfId="2287"/>
    <cellStyle name="出力 17" xfId="2288"/>
    <cellStyle name="出力 18" xfId="2289"/>
    <cellStyle name="出力 19" xfId="2290"/>
    <cellStyle name="出力 2" xfId="2291"/>
    <cellStyle name="出力 20" xfId="2292"/>
    <cellStyle name="出力 21" xfId="2293"/>
    <cellStyle name="出力 22" xfId="2294"/>
    <cellStyle name="出力 23" xfId="2295"/>
    <cellStyle name="出力 24" xfId="2296"/>
    <cellStyle name="出力 25" xfId="2297"/>
    <cellStyle name="出力 26" xfId="2298"/>
    <cellStyle name="出力 27" xfId="2299"/>
    <cellStyle name="出力 28" xfId="2300"/>
    <cellStyle name="出力 29" xfId="2301"/>
    <cellStyle name="出力 3" xfId="2302"/>
    <cellStyle name="出力 30" xfId="2303"/>
    <cellStyle name="出力 31" xfId="2304"/>
    <cellStyle name="出力 32" xfId="2305"/>
    <cellStyle name="出力 33" xfId="2306"/>
    <cellStyle name="出力 34" xfId="2307"/>
    <cellStyle name="出力 35" xfId="2308"/>
    <cellStyle name="出力 36" xfId="2309"/>
    <cellStyle name="出力 37" xfId="2310"/>
    <cellStyle name="出力 38" xfId="2311"/>
    <cellStyle name="出力 39" xfId="2312"/>
    <cellStyle name="出力 4" xfId="2313"/>
    <cellStyle name="出力 40" xfId="2314"/>
    <cellStyle name="出力 41" xfId="2315"/>
    <cellStyle name="出力 42" xfId="2316"/>
    <cellStyle name="出力 43" xfId="2317"/>
    <cellStyle name="出力 44" xfId="2318"/>
    <cellStyle name="出力 45" xfId="2319"/>
    <cellStyle name="出力 46" xfId="2320"/>
    <cellStyle name="出力 47" xfId="2321"/>
    <cellStyle name="出力 48" xfId="2322"/>
    <cellStyle name="出力 49" xfId="2323"/>
    <cellStyle name="出力 5" xfId="2324"/>
    <cellStyle name="出力 50" xfId="2325"/>
    <cellStyle name="出力 51" xfId="2326"/>
    <cellStyle name="出力 52" xfId="2327"/>
    <cellStyle name="出力 53" xfId="2328"/>
    <cellStyle name="出力 54" xfId="2329"/>
    <cellStyle name="出力 55" xfId="2330"/>
    <cellStyle name="出力 56" xfId="2331"/>
    <cellStyle name="出力 57" xfId="2332"/>
    <cellStyle name="出力 58" xfId="2333"/>
    <cellStyle name="出力 59" xfId="2334"/>
    <cellStyle name="出力 6" xfId="2335"/>
    <cellStyle name="出力 7" xfId="2336"/>
    <cellStyle name="出力 8" xfId="2337"/>
    <cellStyle name="出力 9" xfId="2338"/>
    <cellStyle name="数値" xfId="2339"/>
    <cellStyle name="数値（桁区切り）" xfId="2340"/>
    <cellStyle name="数値_(140784-1)次期R3" xfId="2341"/>
    <cellStyle name="製品通知&quot;-&quot;" xfId="2342"/>
    <cellStyle name="製品通知価格" xfId="2343"/>
    <cellStyle name="製品通知日付" xfId="2344"/>
    <cellStyle name="製品通知文字列" xfId="2345"/>
    <cellStyle name="説明文" xfId="2346" builtinId="53" customBuiltin="1"/>
    <cellStyle name="説明文 10" xfId="2347"/>
    <cellStyle name="説明文 11" xfId="2348"/>
    <cellStyle name="説明文 12" xfId="2349"/>
    <cellStyle name="説明文 13" xfId="2350"/>
    <cellStyle name="説明文 14" xfId="2351"/>
    <cellStyle name="説明文 15" xfId="2352"/>
    <cellStyle name="説明文 16" xfId="2353"/>
    <cellStyle name="説明文 17" xfId="2354"/>
    <cellStyle name="説明文 18" xfId="2355"/>
    <cellStyle name="説明文 19" xfId="2356"/>
    <cellStyle name="説明文 2" xfId="2357"/>
    <cellStyle name="説明文 20" xfId="2358"/>
    <cellStyle name="説明文 21" xfId="2359"/>
    <cellStyle name="説明文 22" xfId="2360"/>
    <cellStyle name="説明文 23" xfId="2361"/>
    <cellStyle name="説明文 24" xfId="2362"/>
    <cellStyle name="説明文 25" xfId="2363"/>
    <cellStyle name="説明文 26" xfId="2364"/>
    <cellStyle name="説明文 27" xfId="2365"/>
    <cellStyle name="説明文 28" xfId="2366"/>
    <cellStyle name="説明文 29" xfId="2367"/>
    <cellStyle name="説明文 3" xfId="2368"/>
    <cellStyle name="説明文 30" xfId="2369"/>
    <cellStyle name="説明文 31" xfId="2370"/>
    <cellStyle name="説明文 32" xfId="2371"/>
    <cellStyle name="説明文 33" xfId="2372"/>
    <cellStyle name="説明文 34" xfId="2373"/>
    <cellStyle name="説明文 35" xfId="2374"/>
    <cellStyle name="説明文 36" xfId="2375"/>
    <cellStyle name="説明文 37" xfId="2376"/>
    <cellStyle name="説明文 38" xfId="2377"/>
    <cellStyle name="説明文 39" xfId="2378"/>
    <cellStyle name="説明文 4" xfId="2379"/>
    <cellStyle name="説明文 40" xfId="2380"/>
    <cellStyle name="説明文 41" xfId="2381"/>
    <cellStyle name="説明文 42" xfId="2382"/>
    <cellStyle name="説明文 43" xfId="2383"/>
    <cellStyle name="説明文 44" xfId="2384"/>
    <cellStyle name="説明文 45" xfId="2385"/>
    <cellStyle name="説明文 46" xfId="2386"/>
    <cellStyle name="説明文 47" xfId="2387"/>
    <cellStyle name="説明文 48" xfId="2388"/>
    <cellStyle name="説明文 49" xfId="2389"/>
    <cellStyle name="説明文 5" xfId="2390"/>
    <cellStyle name="説明文 50" xfId="2391"/>
    <cellStyle name="説明文 51" xfId="2392"/>
    <cellStyle name="説明文 52" xfId="2393"/>
    <cellStyle name="説明文 53" xfId="2394"/>
    <cellStyle name="説明文 54" xfId="2395"/>
    <cellStyle name="説明文 55" xfId="2396"/>
    <cellStyle name="説明文 56" xfId="2397"/>
    <cellStyle name="説明文 57" xfId="2398"/>
    <cellStyle name="説明文 58" xfId="2399"/>
    <cellStyle name="説明文 59" xfId="2400"/>
    <cellStyle name="説明文 6" xfId="2401"/>
    <cellStyle name="説明文 7" xfId="2402"/>
    <cellStyle name="説明文 8" xfId="2403"/>
    <cellStyle name="説明文 9" xfId="2404"/>
    <cellStyle name="大見出し" xfId="2405"/>
    <cellStyle name="通貨 2" xfId="2406"/>
    <cellStyle name="通貨 2 2" xfId="2407"/>
    <cellStyle name="通貨 2 3" xfId="2408"/>
    <cellStyle name="通貨 2 4" xfId="2409"/>
    <cellStyle name="日付" xfId="2410"/>
    <cellStyle name="入力" xfId="2411" builtinId="20" customBuiltin="1"/>
    <cellStyle name="入力 10" xfId="2412"/>
    <cellStyle name="入力 11" xfId="2413"/>
    <cellStyle name="入力 12" xfId="2414"/>
    <cellStyle name="入力 13" xfId="2415"/>
    <cellStyle name="入力 14" xfId="2416"/>
    <cellStyle name="入力 15" xfId="2417"/>
    <cellStyle name="入力 16" xfId="2418"/>
    <cellStyle name="入力 17" xfId="2419"/>
    <cellStyle name="入力 18" xfId="2420"/>
    <cellStyle name="入力 19" xfId="2421"/>
    <cellStyle name="入力 2" xfId="2422"/>
    <cellStyle name="入力 20" xfId="2423"/>
    <cellStyle name="入力 21" xfId="2424"/>
    <cellStyle name="入力 22" xfId="2425"/>
    <cellStyle name="入力 23" xfId="2426"/>
    <cellStyle name="入力 24" xfId="2427"/>
    <cellStyle name="入力 25" xfId="2428"/>
    <cellStyle name="入力 26" xfId="2429"/>
    <cellStyle name="入力 27" xfId="2430"/>
    <cellStyle name="入力 28" xfId="2431"/>
    <cellStyle name="入力 29" xfId="2432"/>
    <cellStyle name="入力 3" xfId="2433"/>
    <cellStyle name="入力 30" xfId="2434"/>
    <cellStyle name="入力 31" xfId="2435"/>
    <cellStyle name="入力 32" xfId="2436"/>
    <cellStyle name="入力 33" xfId="2437"/>
    <cellStyle name="入力 34" xfId="2438"/>
    <cellStyle name="入力 35" xfId="2439"/>
    <cellStyle name="入力 36" xfId="2440"/>
    <cellStyle name="入力 37" xfId="2441"/>
    <cellStyle name="入力 38" xfId="2442"/>
    <cellStyle name="入力 39" xfId="2443"/>
    <cellStyle name="入力 4" xfId="2444"/>
    <cellStyle name="入力 40" xfId="2445"/>
    <cellStyle name="入力 41" xfId="2446"/>
    <cellStyle name="入力 42" xfId="2447"/>
    <cellStyle name="入力 43" xfId="2448"/>
    <cellStyle name="入力 44" xfId="2449"/>
    <cellStyle name="入力 45" xfId="2450"/>
    <cellStyle name="入力 46" xfId="2451"/>
    <cellStyle name="入力 47" xfId="2452"/>
    <cellStyle name="入力 48" xfId="2453"/>
    <cellStyle name="入力 49" xfId="2454"/>
    <cellStyle name="入力 5" xfId="2455"/>
    <cellStyle name="入力 50" xfId="2456"/>
    <cellStyle name="入力 51" xfId="2457"/>
    <cellStyle name="入力 52" xfId="2458"/>
    <cellStyle name="入力 53" xfId="2459"/>
    <cellStyle name="入力 54" xfId="2460"/>
    <cellStyle name="入力 55" xfId="2461"/>
    <cellStyle name="入力 56" xfId="2462"/>
    <cellStyle name="入力 57" xfId="2463"/>
    <cellStyle name="入力 58" xfId="2464"/>
    <cellStyle name="入力 59" xfId="2465"/>
    <cellStyle name="入力 6" xfId="2466"/>
    <cellStyle name="入力 7" xfId="2467"/>
    <cellStyle name="入力 8" xfId="2468"/>
    <cellStyle name="入力 9" xfId="2469"/>
    <cellStyle name="年月日" xfId="2470"/>
    <cellStyle name="標準" xfId="0" builtinId="0"/>
    <cellStyle name="標準 10" xfId="2471"/>
    <cellStyle name="標準 11" xfId="2472"/>
    <cellStyle name="標準 12" xfId="2473"/>
    <cellStyle name="標準 13" xfId="2474"/>
    <cellStyle name="標準 14" xfId="2475"/>
    <cellStyle name="標準 15" xfId="2476"/>
    <cellStyle name="標準 16" xfId="2477"/>
    <cellStyle name="標準 17" xfId="2478"/>
    <cellStyle name="標準 18" xfId="2479"/>
    <cellStyle name="標準 19" xfId="2480"/>
    <cellStyle name="標準 2" xfId="2481"/>
    <cellStyle name="標準 2 2" xfId="2482"/>
    <cellStyle name="標準 2_h24_01-12+【確定値】" xfId="2483"/>
    <cellStyle name="標準 20" xfId="2484"/>
    <cellStyle name="標準 21" xfId="2485"/>
    <cellStyle name="標準 22" xfId="2486"/>
    <cellStyle name="標準 23" xfId="2487"/>
    <cellStyle name="標準 24" xfId="2488"/>
    <cellStyle name="標準 25" xfId="2489"/>
    <cellStyle name="標準 26" xfId="2490"/>
    <cellStyle name="標準 27" xfId="2491"/>
    <cellStyle name="標準 28" xfId="2492"/>
    <cellStyle name="標準 29" xfId="2493"/>
    <cellStyle name="標準 3" xfId="2494"/>
    <cellStyle name="標準 30" xfId="2495"/>
    <cellStyle name="標準 31" xfId="2496"/>
    <cellStyle name="標準 32" xfId="2497"/>
    <cellStyle name="標準 33" xfId="2498"/>
    <cellStyle name="標準 34" xfId="2499"/>
    <cellStyle name="標準 35" xfId="2500"/>
    <cellStyle name="標準 36" xfId="2501"/>
    <cellStyle name="標準 37" xfId="2502"/>
    <cellStyle name="標準 38" xfId="2503"/>
    <cellStyle name="標準 39" xfId="2504"/>
    <cellStyle name="標準 4" xfId="2505"/>
    <cellStyle name="標準 40" xfId="2506"/>
    <cellStyle name="標準 41" xfId="2507"/>
    <cellStyle name="標準 42" xfId="2508"/>
    <cellStyle name="標準 43" xfId="2509"/>
    <cellStyle name="標準 44" xfId="2510"/>
    <cellStyle name="標準 45" xfId="2511"/>
    <cellStyle name="標準 46" xfId="2512"/>
    <cellStyle name="標準 47" xfId="2513"/>
    <cellStyle name="標準 48" xfId="2514"/>
    <cellStyle name="標準 49" xfId="2515"/>
    <cellStyle name="標準 5" xfId="2516"/>
    <cellStyle name="標準 50" xfId="2517"/>
    <cellStyle name="標準 51" xfId="2518"/>
    <cellStyle name="標準 52" xfId="2519"/>
    <cellStyle name="標準 53" xfId="2520"/>
    <cellStyle name="標準 54" xfId="2521"/>
    <cellStyle name="標準 55" xfId="2522"/>
    <cellStyle name="標準 56" xfId="2523"/>
    <cellStyle name="標準 57" xfId="2524"/>
    <cellStyle name="標準 58" xfId="2525"/>
    <cellStyle name="標準 59" xfId="2526"/>
    <cellStyle name="標準 6" xfId="2527"/>
    <cellStyle name="標準 7" xfId="2528"/>
    <cellStyle name="標準 8" xfId="2529"/>
    <cellStyle name="標準 9" xfId="2530"/>
    <cellStyle name="標準_Ⅰ-１-１-３図　刑法犯の主要罪名別認知件数・検挙件数・検挙人員検挙率付" xfId="2531"/>
    <cellStyle name="標準Ａ" xfId="2532"/>
    <cellStyle name="文字列" xfId="2533"/>
    <cellStyle name="未定義" xfId="2534"/>
    <cellStyle name="良い" xfId="2535" builtinId="26" customBuiltin="1"/>
    <cellStyle name="良い 10" xfId="2536"/>
    <cellStyle name="良い 11" xfId="2537"/>
    <cellStyle name="良い 12" xfId="2538"/>
    <cellStyle name="良い 13" xfId="2539"/>
    <cellStyle name="良い 14" xfId="2540"/>
    <cellStyle name="良い 15" xfId="2541"/>
    <cellStyle name="良い 16" xfId="2542"/>
    <cellStyle name="良い 17" xfId="2543"/>
    <cellStyle name="良い 18" xfId="2544"/>
    <cellStyle name="良い 19" xfId="2545"/>
    <cellStyle name="良い 2" xfId="2546"/>
    <cellStyle name="良い 20" xfId="2547"/>
    <cellStyle name="良い 21" xfId="2548"/>
    <cellStyle name="良い 22" xfId="2549"/>
    <cellStyle name="良い 23" xfId="2550"/>
    <cellStyle name="良い 24" xfId="2551"/>
    <cellStyle name="良い 25" xfId="2552"/>
    <cellStyle name="良い 26" xfId="2553"/>
    <cellStyle name="良い 27" xfId="2554"/>
    <cellStyle name="良い 28" xfId="2555"/>
    <cellStyle name="良い 29" xfId="2556"/>
    <cellStyle name="良い 3" xfId="2557"/>
    <cellStyle name="良い 30" xfId="2558"/>
    <cellStyle name="良い 31" xfId="2559"/>
    <cellStyle name="良い 32" xfId="2560"/>
    <cellStyle name="良い 33" xfId="2561"/>
    <cellStyle name="良い 34" xfId="2562"/>
    <cellStyle name="良い 35" xfId="2563"/>
    <cellStyle name="良い 36" xfId="2564"/>
    <cellStyle name="良い 37" xfId="2565"/>
    <cellStyle name="良い 38" xfId="2566"/>
    <cellStyle name="良い 39" xfId="2567"/>
    <cellStyle name="良い 4" xfId="2568"/>
    <cellStyle name="良い 40" xfId="2569"/>
    <cellStyle name="良い 41" xfId="2570"/>
    <cellStyle name="良い 42" xfId="2571"/>
    <cellStyle name="良い 43" xfId="2572"/>
    <cellStyle name="良い 44" xfId="2573"/>
    <cellStyle name="良い 45" xfId="2574"/>
    <cellStyle name="良い 46" xfId="2575"/>
    <cellStyle name="良い 47" xfId="2576"/>
    <cellStyle name="良い 48" xfId="2577"/>
    <cellStyle name="良い 49" xfId="2578"/>
    <cellStyle name="良い 5" xfId="2579"/>
    <cellStyle name="良い 50" xfId="2580"/>
    <cellStyle name="良い 51" xfId="2581"/>
    <cellStyle name="良い 52" xfId="2582"/>
    <cellStyle name="良い 53" xfId="2583"/>
    <cellStyle name="良い 54" xfId="2584"/>
    <cellStyle name="良い 55" xfId="2585"/>
    <cellStyle name="良い 56" xfId="2586"/>
    <cellStyle name="良い 57" xfId="2587"/>
    <cellStyle name="良い 58" xfId="2588"/>
    <cellStyle name="良い 59" xfId="2589"/>
    <cellStyle name="良い 6" xfId="2590"/>
    <cellStyle name="良い 7" xfId="2591"/>
    <cellStyle name="良い 8" xfId="2592"/>
    <cellStyle name="良い 9" xfId="2593"/>
    <cellStyle name="樘準_購－表紙 (2)_1_型－PRINT_ＳＩ型番 (2)_構成明細  (原調込み） (2)" xfId="2594"/>
    <cellStyle name="湪" xfId="259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990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FF"/>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xmlns="">
              <a:solidFill>
                <a:srgbClr xmlns:mc="http://schemas.openxmlformats.org/markup-compatibility/2006" val="090000" mc:Ignorable="a14" a14:legacySpreadsheetColorIndex="9"/>
              </a:solidFill>
            </a14:hiddenFill>
          </a:ext>
          <a:ext uri="{91240B29-F687-4F45-9708-019B960494DF}">
            <a14:hiddenLine xmlns:a14="http://schemas.microsoft.com/office/drawing/2010/main" xmlns=""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xmlns="">
              <a:solidFill>
                <a:srgbClr xmlns:mc="http://schemas.openxmlformats.org/markup-compatibility/2006" val="090000" mc:Ignorable="a14" a14:legacySpreadsheetColorIndex="9"/>
              </a:solidFill>
            </a14:hiddenFill>
          </a:ext>
          <a:ext uri="{91240B29-F687-4F45-9708-019B960494DF}">
            <a14:hiddenLine xmlns:a14="http://schemas.microsoft.com/office/drawing/2010/main" xmlns=""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
  <dimension ref="B1:CS74"/>
  <sheetViews>
    <sheetView tabSelected="1" zoomScaleNormal="100" zoomScaleSheetLayoutView="100" workbookViewId="0"/>
  </sheetViews>
  <sheetFormatPr defaultColWidth="11.140625" defaultRowHeight="13.5" customHeight="1"/>
  <cols>
    <col min="1" max="1" width="3.7109375" style="5" customWidth="1"/>
    <col min="2" max="2" width="10.7109375" style="5" customWidth="1"/>
    <col min="3" max="5" width="14.42578125" style="5" customWidth="1"/>
    <col min="6" max="7" width="18" style="6" customWidth="1"/>
    <col min="8" max="10" width="11.140625" style="5"/>
    <col min="11" max="13" width="14.42578125" style="5" customWidth="1"/>
    <col min="14" max="15" width="18" style="5" customWidth="1"/>
    <col min="16" max="18" width="11.140625" style="5"/>
    <col min="19" max="21" width="14.42578125" style="5" customWidth="1"/>
    <col min="22" max="23" width="18" style="5" customWidth="1"/>
    <col min="24" max="26" width="11.140625" style="5"/>
    <col min="27" max="29" width="14.42578125" style="5" customWidth="1"/>
    <col min="30" max="31" width="18" style="5" customWidth="1"/>
    <col min="32" max="34" width="11.140625" style="5"/>
    <col min="35" max="37" width="14.42578125" style="5" customWidth="1"/>
    <col min="38" max="39" width="18" style="5" customWidth="1"/>
    <col min="40" max="42" width="11.140625" style="5"/>
    <col min="43" max="45" width="14.42578125" style="5" customWidth="1"/>
    <col min="46" max="47" width="18" style="5" customWidth="1"/>
    <col min="48" max="50" width="11.140625" style="5"/>
    <col min="51" max="53" width="14.42578125" style="5" customWidth="1"/>
    <col min="54" max="55" width="18" style="5" customWidth="1"/>
    <col min="56" max="58" width="11.140625" style="5"/>
    <col min="59" max="61" width="14.42578125" style="5" customWidth="1"/>
    <col min="62" max="63" width="18" style="5" customWidth="1"/>
    <col min="64" max="66" width="11.140625" style="5"/>
    <col min="67" max="69" width="14.42578125" style="5" customWidth="1"/>
    <col min="70" max="71" width="18" style="5" customWidth="1"/>
    <col min="72" max="74" width="11.140625" style="5"/>
    <col min="75" max="77" width="14.42578125" style="5" customWidth="1"/>
    <col min="78" max="79" width="18" style="5" customWidth="1"/>
    <col min="80" max="82" width="11.140625" style="5"/>
    <col min="83" max="85" width="14.42578125" style="5" customWidth="1"/>
    <col min="86" max="87" width="18" style="5" customWidth="1"/>
    <col min="88" max="90" width="11.140625" style="5"/>
    <col min="91" max="93" width="14.42578125" style="5" customWidth="1"/>
    <col min="94" max="95" width="18" style="5" customWidth="1"/>
    <col min="96" max="16384" width="11.140625" style="5"/>
  </cols>
  <sheetData>
    <row r="1" spans="2:96" ht="15" customHeight="1"/>
    <row r="2" spans="2:96" s="2" customFormat="1" ht="15" customHeight="1">
      <c r="B2" s="1" t="s">
        <v>51</v>
      </c>
      <c r="F2" s="3"/>
      <c r="G2" s="3"/>
    </row>
    <row r="3" spans="2:96" s="2" customFormat="1" ht="13.5" customHeight="1">
      <c r="B3" s="1"/>
      <c r="F3" s="3"/>
      <c r="G3" s="3"/>
      <c r="L3" s="71"/>
    </row>
    <row r="4" spans="2:96" ht="13.5" customHeight="1">
      <c r="H4" s="24" t="s">
        <v>50</v>
      </c>
      <c r="AH4" s="4" t="s">
        <v>35</v>
      </c>
      <c r="AI4" s="22"/>
      <c r="AJ4" s="22"/>
      <c r="AK4" s="15"/>
      <c r="AL4" s="6"/>
      <c r="AM4" s="6"/>
      <c r="AN4" s="48"/>
      <c r="CL4" s="28"/>
      <c r="CM4" s="28"/>
      <c r="CN4" s="28"/>
      <c r="CO4" s="28"/>
      <c r="CP4" s="29"/>
      <c r="CQ4" s="29"/>
      <c r="CR4" s="48"/>
    </row>
    <row r="5" spans="2:96" ht="13.5" customHeight="1" thickBot="1">
      <c r="B5" s="4" t="s">
        <v>0</v>
      </c>
      <c r="J5" s="14" t="s">
        <v>6</v>
      </c>
      <c r="N5" s="6"/>
      <c r="O5" s="6"/>
      <c r="P5" s="48"/>
      <c r="R5" s="14" t="s">
        <v>8</v>
      </c>
      <c r="V5" s="6"/>
      <c r="W5" s="6"/>
      <c r="X5" s="48"/>
      <c r="Z5" s="14" t="s">
        <v>27</v>
      </c>
      <c r="AC5" s="15"/>
      <c r="AD5" s="6"/>
      <c r="AE5" s="6"/>
      <c r="AF5" s="48"/>
      <c r="AH5" s="54" t="s">
        <v>34</v>
      </c>
      <c r="AI5" s="22"/>
      <c r="AJ5" s="22"/>
      <c r="AK5" s="15"/>
      <c r="AL5" s="6"/>
      <c r="AM5" s="6"/>
      <c r="AN5" s="48"/>
      <c r="AP5" s="14" t="s">
        <v>28</v>
      </c>
      <c r="AT5" s="6"/>
      <c r="AU5" s="6"/>
      <c r="AV5" s="48"/>
      <c r="AX5" s="14" t="s">
        <v>30</v>
      </c>
      <c r="BB5" s="6"/>
      <c r="BC5" s="6"/>
      <c r="BD5" s="48"/>
      <c r="BF5" s="54" t="s">
        <v>32</v>
      </c>
      <c r="BG5" s="22"/>
      <c r="BI5" s="15"/>
      <c r="BJ5" s="6"/>
      <c r="BK5" s="6"/>
      <c r="BL5" s="48"/>
      <c r="BN5" s="14" t="s">
        <v>12</v>
      </c>
      <c r="BO5" s="22"/>
      <c r="BQ5" s="15"/>
      <c r="BR5" s="6"/>
      <c r="BS5" s="6"/>
      <c r="BT5" s="48"/>
      <c r="BV5" s="14" t="s">
        <v>14</v>
      </c>
      <c r="BW5" s="22"/>
      <c r="BX5" s="22"/>
      <c r="BY5" s="38"/>
      <c r="BZ5" s="29"/>
      <c r="CA5" s="29"/>
      <c r="CB5" s="48"/>
      <c r="CD5" s="54" t="s">
        <v>39</v>
      </c>
      <c r="CE5" s="22"/>
      <c r="CH5" s="6"/>
      <c r="CI5" s="6"/>
      <c r="CJ5" s="48"/>
      <c r="CL5" s="14" t="s">
        <v>54</v>
      </c>
      <c r="CM5" s="22"/>
      <c r="CN5" s="28"/>
      <c r="CO5" s="38"/>
      <c r="CP5" s="29"/>
      <c r="CQ5" s="29"/>
      <c r="CR5" s="48"/>
    </row>
    <row r="6" spans="2:96" ht="13.5" customHeight="1" thickTop="1">
      <c r="B6" s="7" t="s">
        <v>1</v>
      </c>
      <c r="C6" s="8" t="s">
        <v>2</v>
      </c>
      <c r="D6" s="8" t="s">
        <v>3</v>
      </c>
      <c r="E6" s="9" t="s">
        <v>4</v>
      </c>
      <c r="F6" s="10" t="s">
        <v>42</v>
      </c>
      <c r="G6" s="10" t="s">
        <v>43</v>
      </c>
      <c r="H6" s="9" t="s">
        <v>10</v>
      </c>
      <c r="J6" s="7" t="s">
        <v>1</v>
      </c>
      <c r="K6" s="8" t="s">
        <v>2</v>
      </c>
      <c r="L6" s="8" t="s">
        <v>3</v>
      </c>
      <c r="M6" s="9" t="s">
        <v>4</v>
      </c>
      <c r="N6" s="10" t="s">
        <v>42</v>
      </c>
      <c r="O6" s="10" t="s">
        <v>43</v>
      </c>
      <c r="P6" s="9" t="s">
        <v>10</v>
      </c>
      <c r="R6" s="7" t="s">
        <v>1</v>
      </c>
      <c r="S6" s="8" t="s">
        <v>2</v>
      </c>
      <c r="T6" s="8" t="s">
        <v>3</v>
      </c>
      <c r="U6" s="9" t="s">
        <v>4</v>
      </c>
      <c r="V6" s="10" t="s">
        <v>42</v>
      </c>
      <c r="W6" s="10" t="s">
        <v>43</v>
      </c>
      <c r="X6" s="9" t="s">
        <v>10</v>
      </c>
      <c r="Z6" s="7" t="s">
        <v>1</v>
      </c>
      <c r="AA6" s="8" t="s">
        <v>2</v>
      </c>
      <c r="AB6" s="8" t="s">
        <v>3</v>
      </c>
      <c r="AC6" s="9" t="s">
        <v>4</v>
      </c>
      <c r="AD6" s="10" t="s">
        <v>42</v>
      </c>
      <c r="AE6" s="10" t="s">
        <v>43</v>
      </c>
      <c r="AF6" s="9" t="s">
        <v>10</v>
      </c>
      <c r="AH6" s="7" t="s">
        <v>1</v>
      </c>
      <c r="AI6" s="8" t="s">
        <v>2</v>
      </c>
      <c r="AJ6" s="8" t="s">
        <v>3</v>
      </c>
      <c r="AK6" s="9" t="s">
        <v>4</v>
      </c>
      <c r="AL6" s="10" t="s">
        <v>42</v>
      </c>
      <c r="AM6" s="10" t="s">
        <v>43</v>
      </c>
      <c r="AN6" s="9" t="s">
        <v>10</v>
      </c>
      <c r="AP6" s="7" t="s">
        <v>1</v>
      </c>
      <c r="AQ6" s="8" t="s">
        <v>2</v>
      </c>
      <c r="AR6" s="8" t="s">
        <v>3</v>
      </c>
      <c r="AS6" s="9" t="s">
        <v>4</v>
      </c>
      <c r="AT6" s="10" t="s">
        <v>42</v>
      </c>
      <c r="AU6" s="10" t="s">
        <v>43</v>
      </c>
      <c r="AV6" s="9" t="s">
        <v>10</v>
      </c>
      <c r="AX6" s="7" t="s">
        <v>1</v>
      </c>
      <c r="AY6" s="8" t="s">
        <v>2</v>
      </c>
      <c r="AZ6" s="8" t="s">
        <v>3</v>
      </c>
      <c r="BA6" s="9" t="s">
        <v>4</v>
      </c>
      <c r="BB6" s="10" t="s">
        <v>42</v>
      </c>
      <c r="BC6" s="10" t="s">
        <v>43</v>
      </c>
      <c r="BD6" s="9" t="s">
        <v>10</v>
      </c>
      <c r="BF6" s="7" t="s">
        <v>1</v>
      </c>
      <c r="BG6" s="8" t="s">
        <v>2</v>
      </c>
      <c r="BH6" s="8" t="s">
        <v>3</v>
      </c>
      <c r="BI6" s="9" t="s">
        <v>4</v>
      </c>
      <c r="BJ6" s="10" t="s">
        <v>42</v>
      </c>
      <c r="BK6" s="10" t="s">
        <v>43</v>
      </c>
      <c r="BL6" s="9" t="s">
        <v>10</v>
      </c>
      <c r="BN6" s="7" t="s">
        <v>1</v>
      </c>
      <c r="BO6" s="8" t="s">
        <v>2</v>
      </c>
      <c r="BP6" s="8" t="s">
        <v>3</v>
      </c>
      <c r="BQ6" s="9" t="s">
        <v>4</v>
      </c>
      <c r="BR6" s="10" t="s">
        <v>42</v>
      </c>
      <c r="BS6" s="10" t="s">
        <v>43</v>
      </c>
      <c r="BT6" s="9" t="s">
        <v>10</v>
      </c>
      <c r="BV6" s="30" t="s">
        <v>1</v>
      </c>
      <c r="BW6" s="31" t="s">
        <v>2</v>
      </c>
      <c r="BX6" s="31" t="s">
        <v>3</v>
      </c>
      <c r="BY6" s="32" t="s">
        <v>4</v>
      </c>
      <c r="BZ6" s="10" t="s">
        <v>42</v>
      </c>
      <c r="CA6" s="10" t="s">
        <v>43</v>
      </c>
      <c r="CB6" s="9" t="s">
        <v>10</v>
      </c>
      <c r="CD6" s="7" t="s">
        <v>1</v>
      </c>
      <c r="CE6" s="8" t="s">
        <v>2</v>
      </c>
      <c r="CF6" s="8" t="s">
        <v>3</v>
      </c>
      <c r="CG6" s="9" t="s">
        <v>4</v>
      </c>
      <c r="CH6" s="10" t="s">
        <v>42</v>
      </c>
      <c r="CI6" s="10" t="s">
        <v>43</v>
      </c>
      <c r="CJ6" s="9" t="s">
        <v>10</v>
      </c>
      <c r="CL6" s="30" t="s">
        <v>1</v>
      </c>
      <c r="CM6" s="31" t="s">
        <v>2</v>
      </c>
      <c r="CN6" s="31" t="s">
        <v>3</v>
      </c>
      <c r="CO6" s="32" t="s">
        <v>4</v>
      </c>
      <c r="CP6" s="10" t="s">
        <v>42</v>
      </c>
      <c r="CQ6" s="10" t="s">
        <v>43</v>
      </c>
      <c r="CR6" s="9" t="s">
        <v>10</v>
      </c>
    </row>
    <row r="7" spans="2:96" ht="13.5" customHeight="1">
      <c r="B7" s="65" t="s">
        <v>15</v>
      </c>
      <c r="C7" s="11">
        <v>1764</v>
      </c>
      <c r="D7" s="11">
        <v>1713</v>
      </c>
      <c r="E7" s="12">
        <v>1768</v>
      </c>
      <c r="F7" s="13">
        <v>362</v>
      </c>
      <c r="G7" s="13">
        <v>84</v>
      </c>
      <c r="H7" s="47">
        <f>D7/C7%</f>
        <v>97.10884353741497</v>
      </c>
      <c r="J7" s="65" t="s">
        <v>15</v>
      </c>
      <c r="K7" s="18">
        <v>25202</v>
      </c>
      <c r="L7" s="18">
        <v>23665</v>
      </c>
      <c r="M7" s="18">
        <v>34142</v>
      </c>
      <c r="N7" s="13">
        <v>1630</v>
      </c>
      <c r="O7" s="13">
        <v>10812</v>
      </c>
      <c r="P7" s="47">
        <f>L7/K7%</f>
        <v>93.901277676374889</v>
      </c>
      <c r="R7" s="65" t="s">
        <v>15</v>
      </c>
      <c r="S7" s="20">
        <v>1507</v>
      </c>
      <c r="T7" s="20">
        <v>1415</v>
      </c>
      <c r="U7" s="19">
        <v>1289</v>
      </c>
      <c r="V7" s="13">
        <v>46</v>
      </c>
      <c r="W7" s="13">
        <v>147</v>
      </c>
      <c r="X7" s="47">
        <f>T7/S7%</f>
        <v>93.895155938951561</v>
      </c>
      <c r="Z7" s="65" t="s">
        <v>15</v>
      </c>
      <c r="AA7" s="20">
        <v>11647</v>
      </c>
      <c r="AB7" s="20">
        <v>9931</v>
      </c>
      <c r="AC7" s="20">
        <v>11453</v>
      </c>
      <c r="AD7" s="13">
        <v>950</v>
      </c>
      <c r="AE7" s="13">
        <v>6292</v>
      </c>
      <c r="AF7" s="47">
        <f>AB7/AA7%</f>
        <v>85.266592255516443</v>
      </c>
      <c r="AH7" s="65" t="s">
        <v>15</v>
      </c>
      <c r="AI7" s="20">
        <v>3776</v>
      </c>
      <c r="AJ7" s="20">
        <v>3627</v>
      </c>
      <c r="AK7" s="19">
        <v>2238</v>
      </c>
      <c r="AL7" s="13">
        <v>199</v>
      </c>
      <c r="AM7" s="25">
        <v>48</v>
      </c>
      <c r="AN7" s="47">
        <f t="shared" ref="AN7:AN38" si="0">AJ7/AI7%</f>
        <v>96.054025423728817</v>
      </c>
      <c r="AP7" s="65" t="s">
        <v>15</v>
      </c>
      <c r="AQ7" s="20">
        <v>2399</v>
      </c>
      <c r="AR7" s="20">
        <v>2144</v>
      </c>
      <c r="AS7" s="19">
        <v>2420</v>
      </c>
      <c r="AT7" s="13">
        <v>29</v>
      </c>
      <c r="AU7" s="13">
        <v>851</v>
      </c>
      <c r="AV7" s="47">
        <f>AR7/AQ7%</f>
        <v>89.370571071279713</v>
      </c>
      <c r="AX7" s="65" t="s">
        <v>15</v>
      </c>
      <c r="AY7" s="20">
        <v>2291</v>
      </c>
      <c r="AZ7" s="20">
        <v>1964</v>
      </c>
      <c r="BA7" s="19">
        <v>997</v>
      </c>
      <c r="BB7" s="13">
        <v>130</v>
      </c>
      <c r="BC7" s="13">
        <v>211</v>
      </c>
      <c r="BD7" s="47">
        <f>AZ7/AY7%</f>
        <v>85.726756874727187</v>
      </c>
      <c r="BF7" s="65" t="s">
        <v>15</v>
      </c>
      <c r="BG7" s="20">
        <v>12529</v>
      </c>
      <c r="BH7" s="20">
        <v>5748</v>
      </c>
      <c r="BI7" s="19">
        <v>3659</v>
      </c>
      <c r="BJ7" s="13">
        <v>108</v>
      </c>
      <c r="BK7" s="13">
        <v>1198</v>
      </c>
      <c r="BL7" s="47">
        <f>BH7/BG7%</f>
        <v>45.877564051400746</v>
      </c>
      <c r="BN7" s="65" t="s">
        <v>15</v>
      </c>
      <c r="BO7" s="20">
        <v>2226</v>
      </c>
      <c r="BP7" s="20">
        <v>2225</v>
      </c>
      <c r="BQ7" s="19">
        <v>1859</v>
      </c>
      <c r="BR7" s="13">
        <v>156</v>
      </c>
      <c r="BS7" s="13">
        <v>1458</v>
      </c>
      <c r="BT7" s="47">
        <f>BP7/BO7%</f>
        <v>99.955076370170701</v>
      </c>
      <c r="BV7" s="65" t="s">
        <v>15</v>
      </c>
      <c r="BW7" s="35">
        <v>2200</v>
      </c>
      <c r="BX7" s="35">
        <v>2198</v>
      </c>
      <c r="BY7" s="35">
        <v>2159</v>
      </c>
      <c r="BZ7" s="34">
        <v>166</v>
      </c>
      <c r="CA7" s="34">
        <v>41</v>
      </c>
      <c r="CB7" s="47">
        <f>BX7/BW7%</f>
        <v>99.909090909090907</v>
      </c>
      <c r="CD7" s="65" t="s">
        <v>15</v>
      </c>
      <c r="CE7" s="20">
        <v>107</v>
      </c>
      <c r="CF7" s="20">
        <v>57</v>
      </c>
      <c r="CG7" s="18">
        <v>28</v>
      </c>
      <c r="CH7" s="13">
        <v>6</v>
      </c>
      <c r="CI7" s="13">
        <v>14</v>
      </c>
      <c r="CJ7" s="47">
        <f>CF7/CE7%</f>
        <v>53.271028037383175</v>
      </c>
      <c r="CL7" s="65" t="s">
        <v>15</v>
      </c>
      <c r="CM7" s="35">
        <v>3026</v>
      </c>
      <c r="CN7" s="35">
        <v>3028</v>
      </c>
      <c r="CO7" s="39">
        <v>15387</v>
      </c>
      <c r="CP7" s="34">
        <v>1888</v>
      </c>
      <c r="CQ7" s="34">
        <v>487</v>
      </c>
      <c r="CR7" s="47">
        <f>CN7/CM7%</f>
        <v>100.06609385327164</v>
      </c>
    </row>
    <row r="8" spans="2:96" ht="13.5" customHeight="1">
      <c r="B8" s="66">
        <v>58</v>
      </c>
      <c r="C8" s="11">
        <v>1745</v>
      </c>
      <c r="D8" s="11">
        <v>1698</v>
      </c>
      <c r="E8" s="12">
        <v>1789</v>
      </c>
      <c r="F8" s="13">
        <v>343</v>
      </c>
      <c r="G8" s="13">
        <v>87</v>
      </c>
      <c r="H8" s="47">
        <f t="shared" ref="H8:H31" si="1">D8/C8%</f>
        <v>97.306590257879662</v>
      </c>
      <c r="J8" s="66">
        <v>58</v>
      </c>
      <c r="K8" s="18">
        <v>23803</v>
      </c>
      <c r="L8" s="18">
        <v>22321</v>
      </c>
      <c r="M8" s="18">
        <v>32302</v>
      </c>
      <c r="N8" s="13">
        <v>2080</v>
      </c>
      <c r="O8" s="13">
        <v>10520</v>
      </c>
      <c r="P8" s="47">
        <f t="shared" ref="P8:P30" si="2">L8/K8%</f>
        <v>93.773894046968863</v>
      </c>
      <c r="R8" s="66">
        <v>58</v>
      </c>
      <c r="S8" s="20">
        <v>1306</v>
      </c>
      <c r="T8" s="20">
        <v>1254</v>
      </c>
      <c r="U8" s="19">
        <v>1171</v>
      </c>
      <c r="V8" s="13">
        <v>22</v>
      </c>
      <c r="W8" s="13">
        <v>148</v>
      </c>
      <c r="X8" s="47">
        <f t="shared" ref="X8:X30" si="3">T8/S8%</f>
        <v>96.018376722817763</v>
      </c>
      <c r="Z8" s="66">
        <v>58</v>
      </c>
      <c r="AA8" s="20">
        <v>11992</v>
      </c>
      <c r="AB8" s="20">
        <v>10225</v>
      </c>
      <c r="AC8" s="20">
        <v>11531</v>
      </c>
      <c r="AD8" s="13">
        <v>1232</v>
      </c>
      <c r="AE8" s="13">
        <v>6715</v>
      </c>
      <c r="AF8" s="47">
        <f t="shared" ref="AF8:AF30" si="4">AB8/AA8%</f>
        <v>85.265176784523021</v>
      </c>
      <c r="AH8" s="66">
        <v>58</v>
      </c>
      <c r="AI8" s="20">
        <v>2682</v>
      </c>
      <c r="AJ8" s="20">
        <v>2569</v>
      </c>
      <c r="AK8" s="19">
        <v>1588</v>
      </c>
      <c r="AL8" s="13">
        <v>140</v>
      </c>
      <c r="AM8" s="13">
        <v>27</v>
      </c>
      <c r="AN8" s="47">
        <f t="shared" si="0"/>
        <v>95.786726323639073</v>
      </c>
      <c r="AP8" s="66">
        <v>58</v>
      </c>
      <c r="AQ8" s="20">
        <v>1970</v>
      </c>
      <c r="AR8" s="20">
        <v>1748</v>
      </c>
      <c r="AS8" s="19">
        <v>1972</v>
      </c>
      <c r="AT8" s="13">
        <v>22</v>
      </c>
      <c r="AU8" s="13">
        <v>723</v>
      </c>
      <c r="AV8" s="47">
        <f t="shared" ref="AV8:AV30" si="5">AR8/AQ8%</f>
        <v>88.73096446700508</v>
      </c>
      <c r="AX8" s="66">
        <v>58</v>
      </c>
      <c r="AY8" s="20">
        <v>2102</v>
      </c>
      <c r="AZ8" s="20">
        <v>1875</v>
      </c>
      <c r="BA8" s="19">
        <v>1021</v>
      </c>
      <c r="BB8" s="13">
        <v>134</v>
      </c>
      <c r="BC8" s="13">
        <v>177</v>
      </c>
      <c r="BD8" s="47">
        <f t="shared" ref="BD8:BD30" si="6">AZ8/AY8%</f>
        <v>89.200761179828731</v>
      </c>
      <c r="BF8" s="66">
        <v>58</v>
      </c>
      <c r="BG8" s="20">
        <v>12279</v>
      </c>
      <c r="BH8" s="20">
        <v>5426</v>
      </c>
      <c r="BI8" s="19">
        <v>3695</v>
      </c>
      <c r="BJ8" s="13">
        <v>143</v>
      </c>
      <c r="BK8" s="13">
        <v>1423</v>
      </c>
      <c r="BL8" s="47">
        <f t="shared" ref="BL8:BL30" si="7">BH8/BG8%</f>
        <v>44.189266226891441</v>
      </c>
      <c r="BN8" s="66">
        <v>58</v>
      </c>
      <c r="BO8" s="20">
        <v>1857</v>
      </c>
      <c r="BP8" s="20">
        <v>1858</v>
      </c>
      <c r="BQ8" s="19">
        <v>1625</v>
      </c>
      <c r="BR8" s="13">
        <v>141</v>
      </c>
      <c r="BS8" s="13">
        <v>1283</v>
      </c>
      <c r="BT8" s="47">
        <f t="shared" ref="BT8:BT30" si="8">BP8/BO8%</f>
        <v>100.05385029617663</v>
      </c>
      <c r="BV8" s="66">
        <v>58</v>
      </c>
      <c r="BW8" s="35">
        <v>2385</v>
      </c>
      <c r="BX8" s="35">
        <v>2384</v>
      </c>
      <c r="BY8" s="35">
        <v>2388</v>
      </c>
      <c r="BZ8" s="34">
        <v>214</v>
      </c>
      <c r="CA8" s="34">
        <v>31</v>
      </c>
      <c r="CB8" s="47">
        <f t="shared" ref="CB8:CB30" si="9">BX8/BW8%</f>
        <v>99.958071278825983</v>
      </c>
      <c r="CD8" s="66">
        <v>58</v>
      </c>
      <c r="CE8" s="20">
        <v>57</v>
      </c>
      <c r="CF8" s="20">
        <v>10</v>
      </c>
      <c r="CG8" s="18">
        <v>9</v>
      </c>
      <c r="CH8" s="13">
        <v>1</v>
      </c>
      <c r="CI8" s="13">
        <v>9</v>
      </c>
      <c r="CJ8" s="47">
        <f t="shared" ref="CJ8:CJ30" si="10">CF8/CE8%</f>
        <v>17.543859649122808</v>
      </c>
      <c r="CL8" s="66">
        <v>58</v>
      </c>
      <c r="CM8" s="35">
        <v>2968</v>
      </c>
      <c r="CN8" s="35">
        <v>2969</v>
      </c>
      <c r="CO8" s="39">
        <v>14416</v>
      </c>
      <c r="CP8" s="34">
        <v>1692</v>
      </c>
      <c r="CQ8" s="34">
        <v>509</v>
      </c>
      <c r="CR8" s="47">
        <f t="shared" ref="CR8:CR30" si="11">CN8/CM8%</f>
        <v>100.03369272237197</v>
      </c>
    </row>
    <row r="9" spans="2:96" ht="13.5" customHeight="1">
      <c r="B9" s="66">
        <v>59</v>
      </c>
      <c r="C9" s="11">
        <v>1762</v>
      </c>
      <c r="D9" s="11">
        <v>1712</v>
      </c>
      <c r="E9" s="12">
        <v>1788</v>
      </c>
      <c r="F9" s="13">
        <v>330</v>
      </c>
      <c r="G9" s="13">
        <v>74</v>
      </c>
      <c r="H9" s="47">
        <f t="shared" si="1"/>
        <v>97.162315550510783</v>
      </c>
      <c r="J9" s="66">
        <v>59</v>
      </c>
      <c r="K9" s="18">
        <v>23540</v>
      </c>
      <c r="L9" s="18">
        <v>22249</v>
      </c>
      <c r="M9" s="18">
        <v>32358</v>
      </c>
      <c r="N9" s="13">
        <v>2210</v>
      </c>
      <c r="O9" s="13">
        <v>10869</v>
      </c>
      <c r="P9" s="47">
        <f t="shared" si="2"/>
        <v>94.515717926932879</v>
      </c>
      <c r="R9" s="66">
        <v>59</v>
      </c>
      <c r="S9" s="20">
        <v>1128</v>
      </c>
      <c r="T9" s="20">
        <v>1077</v>
      </c>
      <c r="U9" s="19">
        <v>1025</v>
      </c>
      <c r="V9" s="13">
        <v>18</v>
      </c>
      <c r="W9" s="13">
        <v>85</v>
      </c>
      <c r="X9" s="47">
        <f t="shared" si="3"/>
        <v>95.478723404255319</v>
      </c>
      <c r="Z9" s="66">
        <v>59</v>
      </c>
      <c r="AA9" s="20">
        <v>12408</v>
      </c>
      <c r="AB9" s="20">
        <v>10902</v>
      </c>
      <c r="AC9" s="20">
        <v>11889</v>
      </c>
      <c r="AD9" s="13">
        <v>1091</v>
      </c>
      <c r="AE9" s="13">
        <v>6756</v>
      </c>
      <c r="AF9" s="47">
        <f t="shared" si="4"/>
        <v>87.862669245647965</v>
      </c>
      <c r="AH9" s="66">
        <v>59</v>
      </c>
      <c r="AI9" s="20">
        <v>3423</v>
      </c>
      <c r="AJ9" s="20">
        <v>3302</v>
      </c>
      <c r="AK9" s="19">
        <v>1976</v>
      </c>
      <c r="AL9" s="13">
        <v>150</v>
      </c>
      <c r="AM9" s="13">
        <v>30</v>
      </c>
      <c r="AN9" s="47">
        <f t="shared" si="0"/>
        <v>96.465089103125919</v>
      </c>
      <c r="AP9" s="66">
        <v>59</v>
      </c>
      <c r="AQ9" s="20">
        <v>1926</v>
      </c>
      <c r="AR9" s="20">
        <v>1726</v>
      </c>
      <c r="AS9" s="19">
        <v>1907</v>
      </c>
      <c r="AT9" s="13">
        <v>17</v>
      </c>
      <c r="AU9" s="13">
        <v>723</v>
      </c>
      <c r="AV9" s="47">
        <f t="shared" si="5"/>
        <v>89.615784008307372</v>
      </c>
      <c r="AX9" s="66">
        <v>59</v>
      </c>
      <c r="AY9" s="20">
        <v>1980</v>
      </c>
      <c r="AZ9" s="20">
        <v>1773</v>
      </c>
      <c r="BA9" s="19">
        <v>1009</v>
      </c>
      <c r="BB9" s="13">
        <v>146</v>
      </c>
      <c r="BC9" s="13">
        <v>179</v>
      </c>
      <c r="BD9" s="47">
        <f t="shared" si="6"/>
        <v>89.545454545454547</v>
      </c>
      <c r="BF9" s="66">
        <v>59</v>
      </c>
      <c r="BG9" s="20">
        <v>12564</v>
      </c>
      <c r="BH9" s="20">
        <v>5526</v>
      </c>
      <c r="BI9" s="19">
        <v>3442</v>
      </c>
      <c r="BJ9" s="13">
        <v>145</v>
      </c>
      <c r="BK9" s="13">
        <v>1294</v>
      </c>
      <c r="BL9" s="47">
        <f t="shared" si="7"/>
        <v>43.982808022922633</v>
      </c>
      <c r="BN9" s="66">
        <v>59</v>
      </c>
      <c r="BO9" s="20">
        <v>2224</v>
      </c>
      <c r="BP9" s="20">
        <v>2221</v>
      </c>
      <c r="BQ9" s="19">
        <v>1887</v>
      </c>
      <c r="BR9" s="13">
        <v>189</v>
      </c>
      <c r="BS9" s="13">
        <v>1492</v>
      </c>
      <c r="BT9" s="47">
        <f t="shared" si="8"/>
        <v>99.865107913669078</v>
      </c>
      <c r="BV9" s="66">
        <v>59</v>
      </c>
      <c r="BW9" s="35">
        <v>1963</v>
      </c>
      <c r="BX9" s="35">
        <v>1961</v>
      </c>
      <c r="BY9" s="35">
        <v>1673</v>
      </c>
      <c r="BZ9" s="34">
        <v>183</v>
      </c>
      <c r="CA9" s="34">
        <v>21</v>
      </c>
      <c r="CB9" s="47">
        <f t="shared" si="9"/>
        <v>99.898115129903218</v>
      </c>
      <c r="CD9" s="66">
        <v>59</v>
      </c>
      <c r="CE9" s="20">
        <v>110</v>
      </c>
      <c r="CF9" s="20">
        <v>28</v>
      </c>
      <c r="CG9" s="18">
        <v>12</v>
      </c>
      <c r="CH9" s="13">
        <v>4</v>
      </c>
      <c r="CI9" s="13">
        <v>1</v>
      </c>
      <c r="CJ9" s="47">
        <f t="shared" si="10"/>
        <v>25.454545454545453</v>
      </c>
      <c r="CL9" s="66">
        <v>59</v>
      </c>
      <c r="CM9" s="35">
        <v>2325</v>
      </c>
      <c r="CN9" s="35">
        <v>2329</v>
      </c>
      <c r="CO9" s="39">
        <v>9859</v>
      </c>
      <c r="CP9" s="34">
        <v>1192</v>
      </c>
      <c r="CQ9" s="34">
        <v>244</v>
      </c>
      <c r="CR9" s="47">
        <f t="shared" si="11"/>
        <v>100.17204301075269</v>
      </c>
    </row>
    <row r="10" spans="2:96" ht="13.5" customHeight="1">
      <c r="B10" s="66">
        <v>60</v>
      </c>
      <c r="C10" s="11">
        <v>1780</v>
      </c>
      <c r="D10" s="11">
        <v>1717</v>
      </c>
      <c r="E10" s="12">
        <v>1833</v>
      </c>
      <c r="F10" s="13">
        <v>355</v>
      </c>
      <c r="G10" s="13">
        <v>99</v>
      </c>
      <c r="H10" s="47">
        <f t="shared" si="1"/>
        <v>96.460674157303373</v>
      </c>
      <c r="J10" s="66">
        <v>60</v>
      </c>
      <c r="K10" s="18">
        <v>22302</v>
      </c>
      <c r="L10" s="18">
        <v>21059</v>
      </c>
      <c r="M10" s="18">
        <v>29790</v>
      </c>
      <c r="N10" s="13">
        <v>1809</v>
      </c>
      <c r="O10" s="13">
        <v>9887</v>
      </c>
      <c r="P10" s="47">
        <f t="shared" si="2"/>
        <v>94.426508833288494</v>
      </c>
      <c r="R10" s="66">
        <v>60</v>
      </c>
      <c r="S10" s="20">
        <v>1231</v>
      </c>
      <c r="T10" s="20">
        <v>1186</v>
      </c>
      <c r="U10" s="19">
        <v>1217</v>
      </c>
      <c r="V10" s="13">
        <v>30</v>
      </c>
      <c r="W10" s="13">
        <v>169</v>
      </c>
      <c r="X10" s="47">
        <f t="shared" si="3"/>
        <v>96.344435418359055</v>
      </c>
      <c r="Z10" s="66">
        <v>60</v>
      </c>
      <c r="AA10" s="20">
        <v>12679</v>
      </c>
      <c r="AB10" s="20">
        <v>11035</v>
      </c>
      <c r="AC10" s="20">
        <v>12058</v>
      </c>
      <c r="AD10" s="13">
        <v>845</v>
      </c>
      <c r="AE10" s="13">
        <v>6811</v>
      </c>
      <c r="AF10" s="47">
        <f t="shared" si="4"/>
        <v>87.033677734837127</v>
      </c>
      <c r="AH10" s="66">
        <v>60</v>
      </c>
      <c r="AI10" s="20">
        <v>2891</v>
      </c>
      <c r="AJ10" s="20">
        <v>2802</v>
      </c>
      <c r="AK10" s="19">
        <v>1796</v>
      </c>
      <c r="AL10" s="13">
        <v>171</v>
      </c>
      <c r="AM10" s="13">
        <v>36</v>
      </c>
      <c r="AN10" s="47">
        <f t="shared" si="0"/>
        <v>96.921480456589421</v>
      </c>
      <c r="AP10" s="66">
        <v>60</v>
      </c>
      <c r="AQ10" s="20">
        <v>1802</v>
      </c>
      <c r="AR10" s="20">
        <v>1624</v>
      </c>
      <c r="AS10" s="19">
        <v>1809</v>
      </c>
      <c r="AT10" s="13">
        <v>19</v>
      </c>
      <c r="AU10" s="13">
        <v>658</v>
      </c>
      <c r="AV10" s="47">
        <f t="shared" si="5"/>
        <v>90.122086570477251</v>
      </c>
      <c r="AX10" s="66">
        <v>60</v>
      </c>
      <c r="AY10" s="20">
        <v>2028</v>
      </c>
      <c r="AZ10" s="20">
        <v>1806</v>
      </c>
      <c r="BA10" s="19">
        <v>849</v>
      </c>
      <c r="BB10" s="13">
        <v>147</v>
      </c>
      <c r="BC10" s="13">
        <v>135</v>
      </c>
      <c r="BD10" s="47">
        <f t="shared" si="6"/>
        <v>89.053254437869811</v>
      </c>
      <c r="BF10" s="66">
        <v>60</v>
      </c>
      <c r="BG10" s="20">
        <v>12675</v>
      </c>
      <c r="BH10" s="20">
        <v>5676</v>
      </c>
      <c r="BI10" s="19">
        <v>3495</v>
      </c>
      <c r="BJ10" s="13">
        <v>160</v>
      </c>
      <c r="BK10" s="13">
        <v>1390</v>
      </c>
      <c r="BL10" s="47">
        <f t="shared" si="7"/>
        <v>44.781065088757394</v>
      </c>
      <c r="BN10" s="66">
        <v>60</v>
      </c>
      <c r="BO10" s="20">
        <v>2403</v>
      </c>
      <c r="BP10" s="20">
        <v>2400</v>
      </c>
      <c r="BQ10" s="19">
        <v>2159</v>
      </c>
      <c r="BR10" s="13">
        <v>217</v>
      </c>
      <c r="BS10" s="13">
        <v>1704</v>
      </c>
      <c r="BT10" s="47">
        <f t="shared" si="8"/>
        <v>99.875156054931338</v>
      </c>
      <c r="BV10" s="66">
        <v>60</v>
      </c>
      <c r="BW10" s="35">
        <v>2093</v>
      </c>
      <c r="BX10" s="35">
        <v>2094</v>
      </c>
      <c r="BY10" s="35">
        <v>1660</v>
      </c>
      <c r="BZ10" s="34">
        <v>159</v>
      </c>
      <c r="CA10" s="34">
        <v>25</v>
      </c>
      <c r="CB10" s="47">
        <f t="shared" si="9"/>
        <v>100.04777830864788</v>
      </c>
      <c r="CD10" s="66">
        <v>60</v>
      </c>
      <c r="CE10" s="20">
        <v>99</v>
      </c>
      <c r="CF10" s="20">
        <v>29</v>
      </c>
      <c r="CG10" s="18">
        <v>14</v>
      </c>
      <c r="CH10" s="13">
        <v>1</v>
      </c>
      <c r="CI10" s="13">
        <v>6</v>
      </c>
      <c r="CJ10" s="47">
        <f t="shared" si="10"/>
        <v>29.292929292929294</v>
      </c>
      <c r="CL10" s="66">
        <v>60</v>
      </c>
      <c r="CM10" s="35">
        <v>1396</v>
      </c>
      <c r="CN10" s="35">
        <v>1398</v>
      </c>
      <c r="CO10" s="39">
        <v>6348</v>
      </c>
      <c r="CP10" s="34">
        <v>714</v>
      </c>
      <c r="CQ10" s="34">
        <v>140</v>
      </c>
      <c r="CR10" s="47">
        <f t="shared" si="11"/>
        <v>100.14326647564469</v>
      </c>
    </row>
    <row r="11" spans="2:96" ht="13.5" customHeight="1">
      <c r="B11" s="66">
        <v>61</v>
      </c>
      <c r="C11" s="11">
        <v>1676</v>
      </c>
      <c r="D11" s="11">
        <v>1620</v>
      </c>
      <c r="E11" s="12">
        <v>1692</v>
      </c>
      <c r="F11" s="13">
        <v>311</v>
      </c>
      <c r="G11" s="13">
        <v>92</v>
      </c>
      <c r="H11" s="47">
        <f t="shared" si="1"/>
        <v>96.658711217183765</v>
      </c>
      <c r="J11" s="66">
        <v>61</v>
      </c>
      <c r="K11" s="18">
        <v>21171</v>
      </c>
      <c r="L11" s="18">
        <v>19849</v>
      </c>
      <c r="M11" s="18">
        <v>28380</v>
      </c>
      <c r="N11" s="13">
        <v>1900</v>
      </c>
      <c r="O11" s="13">
        <v>10165</v>
      </c>
      <c r="P11" s="47">
        <f t="shared" si="2"/>
        <v>93.755609087903267</v>
      </c>
      <c r="R11" s="66">
        <v>61</v>
      </c>
      <c r="S11" s="20">
        <v>1057</v>
      </c>
      <c r="T11" s="20">
        <v>1022</v>
      </c>
      <c r="U11" s="19">
        <v>939</v>
      </c>
      <c r="V11" s="13">
        <v>36</v>
      </c>
      <c r="W11" s="13">
        <v>112</v>
      </c>
      <c r="X11" s="47">
        <f t="shared" si="3"/>
        <v>96.688741721854299</v>
      </c>
      <c r="Z11" s="66">
        <v>61</v>
      </c>
      <c r="AA11" s="20">
        <v>12904</v>
      </c>
      <c r="AB11" s="20">
        <v>11049</v>
      </c>
      <c r="AC11" s="20">
        <v>12301</v>
      </c>
      <c r="AD11" s="13">
        <v>924</v>
      </c>
      <c r="AE11" s="13">
        <v>7353</v>
      </c>
      <c r="AF11" s="47">
        <f t="shared" si="4"/>
        <v>85.624612523248615</v>
      </c>
      <c r="AH11" s="66">
        <v>61</v>
      </c>
      <c r="AI11" s="20">
        <v>2774</v>
      </c>
      <c r="AJ11" s="20">
        <v>2666</v>
      </c>
      <c r="AK11" s="19">
        <v>1470</v>
      </c>
      <c r="AL11" s="13">
        <v>137</v>
      </c>
      <c r="AM11" s="13">
        <v>37</v>
      </c>
      <c r="AN11" s="47">
        <f t="shared" si="0"/>
        <v>96.106705118961798</v>
      </c>
      <c r="AP11" s="66">
        <v>61</v>
      </c>
      <c r="AQ11" s="20">
        <v>1750</v>
      </c>
      <c r="AR11" s="20">
        <v>1541</v>
      </c>
      <c r="AS11" s="19">
        <v>1577</v>
      </c>
      <c r="AT11" s="13">
        <v>16</v>
      </c>
      <c r="AU11" s="13">
        <v>599</v>
      </c>
      <c r="AV11" s="47">
        <f t="shared" si="5"/>
        <v>88.057142857142864</v>
      </c>
      <c r="AX11" s="66">
        <v>61</v>
      </c>
      <c r="AY11" s="20">
        <v>1776</v>
      </c>
      <c r="AZ11" s="20">
        <v>1557</v>
      </c>
      <c r="BA11" s="19">
        <v>896</v>
      </c>
      <c r="BB11" s="13">
        <v>147</v>
      </c>
      <c r="BC11" s="13">
        <v>174</v>
      </c>
      <c r="BD11" s="47">
        <f t="shared" si="6"/>
        <v>87.668918918918905</v>
      </c>
      <c r="BF11" s="66">
        <v>61</v>
      </c>
      <c r="BG11" s="20">
        <v>12564</v>
      </c>
      <c r="BH11" s="20">
        <v>5305</v>
      </c>
      <c r="BI11" s="19">
        <v>3196</v>
      </c>
      <c r="BJ11" s="13">
        <v>170</v>
      </c>
      <c r="BK11" s="13">
        <v>1271</v>
      </c>
      <c r="BL11" s="47">
        <f t="shared" si="7"/>
        <v>42.223814071951608</v>
      </c>
      <c r="BN11" s="66">
        <v>61</v>
      </c>
      <c r="BO11" s="20">
        <v>2102</v>
      </c>
      <c r="BP11" s="20">
        <v>2104</v>
      </c>
      <c r="BQ11" s="19">
        <v>1801</v>
      </c>
      <c r="BR11" s="13">
        <v>170</v>
      </c>
      <c r="BS11" s="13">
        <v>1431</v>
      </c>
      <c r="BT11" s="47">
        <f t="shared" si="8"/>
        <v>100.09514747859181</v>
      </c>
      <c r="BV11" s="66">
        <v>61</v>
      </c>
      <c r="BW11" s="35">
        <v>1363</v>
      </c>
      <c r="BX11" s="35">
        <v>1364</v>
      </c>
      <c r="BY11" s="35">
        <v>1082</v>
      </c>
      <c r="BZ11" s="34">
        <v>131</v>
      </c>
      <c r="CA11" s="34">
        <v>17</v>
      </c>
      <c r="CB11" s="47">
        <f t="shared" si="9"/>
        <v>100.07336757153338</v>
      </c>
      <c r="CD11" s="66">
        <v>61</v>
      </c>
      <c r="CE11" s="20">
        <v>170</v>
      </c>
      <c r="CF11" s="20">
        <v>108</v>
      </c>
      <c r="CG11" s="18">
        <v>13</v>
      </c>
      <c r="CH11" s="13">
        <v>1</v>
      </c>
      <c r="CI11" s="13">
        <v>5</v>
      </c>
      <c r="CJ11" s="47">
        <f t="shared" si="10"/>
        <v>63.529411764705884</v>
      </c>
      <c r="CL11" s="66">
        <v>61</v>
      </c>
      <c r="CM11" s="35">
        <v>1739</v>
      </c>
      <c r="CN11" s="35">
        <v>1742</v>
      </c>
      <c r="CO11" s="39">
        <v>7681</v>
      </c>
      <c r="CP11" s="34">
        <v>1090</v>
      </c>
      <c r="CQ11" s="34">
        <v>324</v>
      </c>
      <c r="CR11" s="47">
        <f t="shared" si="11"/>
        <v>100.17251293847038</v>
      </c>
    </row>
    <row r="12" spans="2:96" ht="13.5" customHeight="1">
      <c r="B12" s="66">
        <v>62</v>
      </c>
      <c r="C12" s="11">
        <v>1584</v>
      </c>
      <c r="D12" s="11">
        <v>1552</v>
      </c>
      <c r="E12" s="12">
        <v>1651</v>
      </c>
      <c r="F12" s="13">
        <v>313</v>
      </c>
      <c r="G12" s="13">
        <v>78</v>
      </c>
      <c r="H12" s="47">
        <f t="shared" si="1"/>
        <v>97.979797979797979</v>
      </c>
      <c r="J12" s="66">
        <v>62</v>
      </c>
      <c r="K12" s="18">
        <v>21046</v>
      </c>
      <c r="L12" s="18">
        <v>19585</v>
      </c>
      <c r="M12" s="18">
        <v>27463</v>
      </c>
      <c r="N12" s="13">
        <v>1603</v>
      </c>
      <c r="O12" s="13">
        <v>9304</v>
      </c>
      <c r="P12" s="47">
        <f t="shared" si="2"/>
        <v>93.058063289936328</v>
      </c>
      <c r="R12" s="66">
        <v>62</v>
      </c>
      <c r="S12" s="20">
        <v>1106</v>
      </c>
      <c r="T12" s="20">
        <v>1065</v>
      </c>
      <c r="U12" s="19">
        <v>1108</v>
      </c>
      <c r="V12" s="13">
        <v>21</v>
      </c>
      <c r="W12" s="13">
        <v>101</v>
      </c>
      <c r="X12" s="47">
        <f t="shared" si="3"/>
        <v>96.292947558770337</v>
      </c>
      <c r="Z12" s="66">
        <v>62</v>
      </c>
      <c r="AA12" s="20">
        <v>11855</v>
      </c>
      <c r="AB12" s="20">
        <v>9951</v>
      </c>
      <c r="AC12" s="20">
        <v>11196</v>
      </c>
      <c r="AD12" s="13">
        <v>772</v>
      </c>
      <c r="AE12" s="13">
        <v>6054</v>
      </c>
      <c r="AF12" s="47">
        <f t="shared" si="4"/>
        <v>83.939266132433573</v>
      </c>
      <c r="AH12" s="66">
        <v>62</v>
      </c>
      <c r="AI12" s="20">
        <v>2278</v>
      </c>
      <c r="AJ12" s="20">
        <v>2198</v>
      </c>
      <c r="AK12" s="19">
        <v>1310</v>
      </c>
      <c r="AL12" s="13">
        <v>130</v>
      </c>
      <c r="AM12" s="13">
        <v>27</v>
      </c>
      <c r="AN12" s="47">
        <f t="shared" si="0"/>
        <v>96.488147497805087</v>
      </c>
      <c r="AP12" s="66">
        <v>62</v>
      </c>
      <c r="AQ12" s="20">
        <v>1823</v>
      </c>
      <c r="AR12" s="20">
        <v>1593</v>
      </c>
      <c r="AS12" s="19">
        <v>1608</v>
      </c>
      <c r="AT12" s="13">
        <v>14</v>
      </c>
      <c r="AU12" s="13">
        <v>554</v>
      </c>
      <c r="AV12" s="47">
        <f t="shared" si="5"/>
        <v>87.383433900164562</v>
      </c>
      <c r="AX12" s="66">
        <v>62</v>
      </c>
      <c r="AY12" s="20">
        <v>1814</v>
      </c>
      <c r="AZ12" s="20">
        <v>1598</v>
      </c>
      <c r="BA12" s="19">
        <v>836</v>
      </c>
      <c r="BB12" s="13">
        <v>153</v>
      </c>
      <c r="BC12" s="13">
        <v>115</v>
      </c>
      <c r="BD12" s="47">
        <f t="shared" si="6"/>
        <v>88.092613009922815</v>
      </c>
      <c r="BF12" s="66">
        <v>62</v>
      </c>
      <c r="BG12" s="20">
        <v>11776</v>
      </c>
      <c r="BH12" s="20">
        <v>5149</v>
      </c>
      <c r="BI12" s="19">
        <v>3310</v>
      </c>
      <c r="BJ12" s="13">
        <v>197</v>
      </c>
      <c r="BK12" s="13">
        <v>1428</v>
      </c>
      <c r="BL12" s="47">
        <f t="shared" si="7"/>
        <v>43.724524456521735</v>
      </c>
      <c r="BN12" s="66">
        <v>62</v>
      </c>
      <c r="BO12" s="20">
        <v>2074</v>
      </c>
      <c r="BP12" s="20">
        <v>2072</v>
      </c>
      <c r="BQ12" s="19">
        <v>1916</v>
      </c>
      <c r="BR12" s="13">
        <v>209</v>
      </c>
      <c r="BS12" s="13">
        <v>1570</v>
      </c>
      <c r="BT12" s="47">
        <f t="shared" si="8"/>
        <v>99.903567984570884</v>
      </c>
      <c r="BV12" s="66">
        <v>62</v>
      </c>
      <c r="BW12" s="35">
        <v>1202</v>
      </c>
      <c r="BX12" s="35">
        <v>1202</v>
      </c>
      <c r="BY12" s="35">
        <v>1105</v>
      </c>
      <c r="BZ12" s="34">
        <v>109</v>
      </c>
      <c r="CA12" s="34">
        <v>19</v>
      </c>
      <c r="CB12" s="47">
        <f t="shared" si="9"/>
        <v>100</v>
      </c>
      <c r="CD12" s="66">
        <v>62</v>
      </c>
      <c r="CE12" s="20">
        <v>64</v>
      </c>
      <c r="CF12" s="20">
        <v>6</v>
      </c>
      <c r="CG12" s="18">
        <v>18</v>
      </c>
      <c r="CH12" s="13">
        <v>4</v>
      </c>
      <c r="CI12" s="13">
        <v>3</v>
      </c>
      <c r="CJ12" s="47">
        <f t="shared" si="10"/>
        <v>9.375</v>
      </c>
      <c r="CL12" s="66">
        <v>62</v>
      </c>
      <c r="CM12" s="35">
        <v>2122</v>
      </c>
      <c r="CN12" s="35">
        <v>2127</v>
      </c>
      <c r="CO12" s="39">
        <v>8990</v>
      </c>
      <c r="CP12" s="34">
        <v>1380</v>
      </c>
      <c r="CQ12" s="34">
        <v>320</v>
      </c>
      <c r="CR12" s="47">
        <f t="shared" si="11"/>
        <v>100.23562676720076</v>
      </c>
    </row>
    <row r="13" spans="2:96" ht="13.5" customHeight="1">
      <c r="B13" s="66">
        <v>63</v>
      </c>
      <c r="C13" s="11">
        <v>1441</v>
      </c>
      <c r="D13" s="11">
        <v>1399</v>
      </c>
      <c r="E13" s="12">
        <v>1408</v>
      </c>
      <c r="F13" s="13">
        <v>279</v>
      </c>
      <c r="G13" s="13">
        <v>82</v>
      </c>
      <c r="H13" s="47">
        <f t="shared" si="1"/>
        <v>97.085357390700906</v>
      </c>
      <c r="J13" s="66">
        <v>63</v>
      </c>
      <c r="K13" s="18">
        <v>21516</v>
      </c>
      <c r="L13" s="18">
        <v>19827</v>
      </c>
      <c r="M13" s="18">
        <v>27784</v>
      </c>
      <c r="N13" s="13">
        <v>1709</v>
      </c>
      <c r="O13" s="13">
        <v>9553</v>
      </c>
      <c r="P13" s="47">
        <f t="shared" si="2"/>
        <v>92.150027886224208</v>
      </c>
      <c r="R13" s="66">
        <v>63</v>
      </c>
      <c r="S13" s="20">
        <v>1102</v>
      </c>
      <c r="T13" s="20">
        <v>1050</v>
      </c>
      <c r="U13" s="19">
        <v>1062</v>
      </c>
      <c r="V13" s="13">
        <v>21</v>
      </c>
      <c r="W13" s="13">
        <v>101</v>
      </c>
      <c r="X13" s="47">
        <f t="shared" si="3"/>
        <v>95.281306715063522</v>
      </c>
      <c r="Z13" s="66">
        <v>63</v>
      </c>
      <c r="AA13" s="20">
        <v>12136</v>
      </c>
      <c r="AB13" s="20">
        <v>9879</v>
      </c>
      <c r="AC13" s="20">
        <v>10943</v>
      </c>
      <c r="AD13" s="13">
        <v>811</v>
      </c>
      <c r="AE13" s="13">
        <v>5922</v>
      </c>
      <c r="AF13" s="47">
        <f t="shared" si="4"/>
        <v>81.402439024390247</v>
      </c>
      <c r="AH13" s="66">
        <v>63</v>
      </c>
      <c r="AI13" s="20">
        <v>2420</v>
      </c>
      <c r="AJ13" s="20">
        <v>2317</v>
      </c>
      <c r="AK13" s="19">
        <v>1408</v>
      </c>
      <c r="AL13" s="13">
        <v>137</v>
      </c>
      <c r="AM13" s="13">
        <v>27</v>
      </c>
      <c r="AN13" s="47">
        <f t="shared" si="0"/>
        <v>95.743801652892571</v>
      </c>
      <c r="AP13" s="66">
        <v>63</v>
      </c>
      <c r="AQ13" s="20">
        <v>1741</v>
      </c>
      <c r="AR13" s="20">
        <v>1505</v>
      </c>
      <c r="AS13" s="19">
        <v>1480</v>
      </c>
      <c r="AT13" s="13">
        <v>17</v>
      </c>
      <c r="AU13" s="13">
        <v>500</v>
      </c>
      <c r="AV13" s="47">
        <f t="shared" si="5"/>
        <v>86.444572085008616</v>
      </c>
      <c r="AX13" s="66">
        <v>63</v>
      </c>
      <c r="AY13" s="20">
        <v>1629</v>
      </c>
      <c r="AZ13" s="20">
        <v>1430</v>
      </c>
      <c r="BA13" s="19">
        <v>745</v>
      </c>
      <c r="BB13" s="13">
        <v>143</v>
      </c>
      <c r="BC13" s="13">
        <v>120</v>
      </c>
      <c r="BD13" s="47">
        <f t="shared" si="6"/>
        <v>87.783916513198292</v>
      </c>
      <c r="BF13" s="66">
        <v>63</v>
      </c>
      <c r="BG13" s="20">
        <v>12065</v>
      </c>
      <c r="BH13" s="20">
        <v>4694</v>
      </c>
      <c r="BI13" s="19">
        <v>3082</v>
      </c>
      <c r="BJ13" s="13">
        <v>150</v>
      </c>
      <c r="BK13" s="13">
        <v>1232</v>
      </c>
      <c r="BL13" s="47">
        <f t="shared" si="7"/>
        <v>38.905926232905095</v>
      </c>
      <c r="BN13" s="66">
        <v>63</v>
      </c>
      <c r="BO13" s="20">
        <v>1958</v>
      </c>
      <c r="BP13" s="20">
        <v>1957</v>
      </c>
      <c r="BQ13" s="19">
        <v>1810</v>
      </c>
      <c r="BR13" s="13">
        <v>197</v>
      </c>
      <c r="BS13" s="13">
        <v>1522</v>
      </c>
      <c r="BT13" s="47">
        <f t="shared" si="8"/>
        <v>99.948927477017378</v>
      </c>
      <c r="BV13" s="66">
        <v>63</v>
      </c>
      <c r="BW13" s="35">
        <v>1076</v>
      </c>
      <c r="BX13" s="35">
        <v>1078</v>
      </c>
      <c r="BY13" s="35">
        <v>971</v>
      </c>
      <c r="BZ13" s="34">
        <v>101</v>
      </c>
      <c r="CA13" s="34">
        <v>16</v>
      </c>
      <c r="CB13" s="47">
        <f t="shared" si="9"/>
        <v>100.18587360594796</v>
      </c>
      <c r="CD13" s="66">
        <v>63</v>
      </c>
      <c r="CE13" s="20">
        <v>22</v>
      </c>
      <c r="CF13" s="13">
        <v>0</v>
      </c>
      <c r="CG13" s="18">
        <v>5</v>
      </c>
      <c r="CH13" s="13">
        <v>0</v>
      </c>
      <c r="CI13" s="13">
        <v>4</v>
      </c>
      <c r="CJ13" s="13">
        <v>0</v>
      </c>
      <c r="CL13" s="66">
        <v>63</v>
      </c>
      <c r="CM13" s="35">
        <v>1970</v>
      </c>
      <c r="CN13" s="35">
        <v>1970</v>
      </c>
      <c r="CO13" s="39">
        <v>9603</v>
      </c>
      <c r="CP13" s="34">
        <v>1424</v>
      </c>
      <c r="CQ13" s="34">
        <v>206</v>
      </c>
      <c r="CR13" s="47">
        <f t="shared" si="11"/>
        <v>100</v>
      </c>
    </row>
    <row r="14" spans="2:96" ht="13.5" customHeight="1">
      <c r="B14" s="67" t="s">
        <v>11</v>
      </c>
      <c r="C14" s="11">
        <v>1308</v>
      </c>
      <c r="D14" s="11">
        <v>1255</v>
      </c>
      <c r="E14" s="12">
        <v>1323</v>
      </c>
      <c r="F14" s="13">
        <v>229</v>
      </c>
      <c r="G14" s="13">
        <v>116</v>
      </c>
      <c r="H14" s="47">
        <f t="shared" si="1"/>
        <v>95.948012232415905</v>
      </c>
      <c r="J14" s="67" t="s">
        <v>11</v>
      </c>
      <c r="K14" s="18">
        <v>19802</v>
      </c>
      <c r="L14" s="18">
        <v>17770</v>
      </c>
      <c r="M14" s="18">
        <v>25066</v>
      </c>
      <c r="N14" s="13">
        <v>1728</v>
      </c>
      <c r="O14" s="13">
        <v>9360</v>
      </c>
      <c r="P14" s="47">
        <f t="shared" si="2"/>
        <v>89.738410261589735</v>
      </c>
      <c r="R14" s="67" t="s">
        <v>11</v>
      </c>
      <c r="S14" s="20">
        <v>1041</v>
      </c>
      <c r="T14" s="20">
        <v>1004</v>
      </c>
      <c r="U14" s="19">
        <v>939</v>
      </c>
      <c r="V14" s="13">
        <v>36</v>
      </c>
      <c r="W14" s="13">
        <v>78</v>
      </c>
      <c r="X14" s="47">
        <f t="shared" si="3"/>
        <v>96.44572526416907</v>
      </c>
      <c r="Z14" s="67" t="s">
        <v>11</v>
      </c>
      <c r="AA14" s="20">
        <v>10861</v>
      </c>
      <c r="AB14" s="20">
        <v>8229</v>
      </c>
      <c r="AC14" s="20">
        <v>9467</v>
      </c>
      <c r="AD14" s="13">
        <v>781</v>
      </c>
      <c r="AE14" s="13">
        <v>5152</v>
      </c>
      <c r="AF14" s="47">
        <f t="shared" si="4"/>
        <v>75.766504005156065</v>
      </c>
      <c r="AH14" s="67" t="s">
        <v>11</v>
      </c>
      <c r="AI14" s="20">
        <v>1949</v>
      </c>
      <c r="AJ14" s="20">
        <v>1849</v>
      </c>
      <c r="AK14" s="19">
        <v>1100</v>
      </c>
      <c r="AL14" s="13">
        <v>124</v>
      </c>
      <c r="AM14" s="13">
        <v>10</v>
      </c>
      <c r="AN14" s="47">
        <f t="shared" si="0"/>
        <v>94.869163673678813</v>
      </c>
      <c r="AP14" s="67" t="s">
        <v>11</v>
      </c>
      <c r="AQ14" s="20">
        <v>1556</v>
      </c>
      <c r="AR14" s="20">
        <v>1301</v>
      </c>
      <c r="AS14" s="19">
        <v>1329</v>
      </c>
      <c r="AT14" s="13">
        <v>10</v>
      </c>
      <c r="AU14" s="13">
        <v>438</v>
      </c>
      <c r="AV14" s="47">
        <f t="shared" si="5"/>
        <v>83.611825192802058</v>
      </c>
      <c r="AX14" s="67" t="s">
        <v>11</v>
      </c>
      <c r="AY14" s="20">
        <v>1449</v>
      </c>
      <c r="AZ14" s="20">
        <v>1230</v>
      </c>
      <c r="BA14" s="19">
        <v>640</v>
      </c>
      <c r="BB14" s="13">
        <v>122</v>
      </c>
      <c r="BC14" s="13">
        <v>97</v>
      </c>
      <c r="BD14" s="47">
        <f t="shared" si="6"/>
        <v>84.886128364389236</v>
      </c>
      <c r="BF14" s="67" t="s">
        <v>11</v>
      </c>
      <c r="BG14" s="20">
        <v>12086</v>
      </c>
      <c r="BH14" s="20">
        <v>4180</v>
      </c>
      <c r="BI14" s="19">
        <v>2556</v>
      </c>
      <c r="BJ14" s="13">
        <v>123</v>
      </c>
      <c r="BK14" s="13">
        <v>1034</v>
      </c>
      <c r="BL14" s="47">
        <f t="shared" si="7"/>
        <v>34.585470792652657</v>
      </c>
      <c r="BN14" s="67" t="s">
        <v>11</v>
      </c>
      <c r="BO14" s="20">
        <v>1388</v>
      </c>
      <c r="BP14" s="20">
        <v>1383</v>
      </c>
      <c r="BQ14" s="19">
        <v>1270</v>
      </c>
      <c r="BR14" s="13">
        <v>126</v>
      </c>
      <c r="BS14" s="13">
        <v>1108</v>
      </c>
      <c r="BT14" s="47">
        <f t="shared" si="8"/>
        <v>99.639769452449556</v>
      </c>
      <c r="BV14" s="67" t="s">
        <v>11</v>
      </c>
      <c r="BW14" s="35">
        <v>964</v>
      </c>
      <c r="BX14" s="35">
        <v>961</v>
      </c>
      <c r="BY14" s="35">
        <v>781</v>
      </c>
      <c r="BZ14" s="34">
        <v>83</v>
      </c>
      <c r="CA14" s="34">
        <v>10</v>
      </c>
      <c r="CB14" s="47">
        <f t="shared" si="9"/>
        <v>99.688796680497916</v>
      </c>
      <c r="CD14" s="67" t="s">
        <v>11</v>
      </c>
      <c r="CE14" s="20">
        <v>58</v>
      </c>
      <c r="CF14" s="20">
        <v>20</v>
      </c>
      <c r="CG14" s="18">
        <v>3</v>
      </c>
      <c r="CH14" s="13">
        <v>0</v>
      </c>
      <c r="CI14" s="13">
        <v>1</v>
      </c>
      <c r="CJ14" s="47">
        <f t="shared" si="10"/>
        <v>34.482758620689658</v>
      </c>
      <c r="CL14" s="67" t="s">
        <v>11</v>
      </c>
      <c r="CM14" s="35">
        <v>1571</v>
      </c>
      <c r="CN14" s="35">
        <v>1580</v>
      </c>
      <c r="CO14" s="39">
        <v>8149</v>
      </c>
      <c r="CP14" s="34">
        <v>1212</v>
      </c>
      <c r="CQ14" s="34">
        <v>131</v>
      </c>
      <c r="CR14" s="47">
        <f t="shared" si="11"/>
        <v>100.57288351368554</v>
      </c>
    </row>
    <row r="15" spans="2:96" ht="13.5" customHeight="1">
      <c r="B15" s="65" t="s">
        <v>16</v>
      </c>
      <c r="C15" s="11">
        <v>1238</v>
      </c>
      <c r="D15" s="11">
        <v>1197</v>
      </c>
      <c r="E15" s="12">
        <v>1238</v>
      </c>
      <c r="F15" s="13">
        <v>229</v>
      </c>
      <c r="G15" s="13">
        <v>71</v>
      </c>
      <c r="H15" s="47">
        <f t="shared" si="1"/>
        <v>96.688206785137311</v>
      </c>
      <c r="J15" s="65" t="s">
        <v>16</v>
      </c>
      <c r="K15" s="18">
        <v>19436</v>
      </c>
      <c r="L15" s="18">
        <v>17294</v>
      </c>
      <c r="M15" s="18">
        <v>24174</v>
      </c>
      <c r="N15" s="13">
        <v>1561</v>
      </c>
      <c r="O15" s="13">
        <v>8759</v>
      </c>
      <c r="P15" s="47">
        <f t="shared" si="2"/>
        <v>88.979213830006174</v>
      </c>
      <c r="R15" s="65" t="s">
        <v>16</v>
      </c>
      <c r="S15" s="20">
        <v>943</v>
      </c>
      <c r="T15" s="20">
        <v>880</v>
      </c>
      <c r="U15" s="19">
        <v>772</v>
      </c>
      <c r="V15" s="13">
        <v>31</v>
      </c>
      <c r="W15" s="13">
        <v>61</v>
      </c>
      <c r="X15" s="47">
        <f t="shared" si="3"/>
        <v>93.31919406150584</v>
      </c>
      <c r="Z15" s="65" t="s">
        <v>16</v>
      </c>
      <c r="AA15" s="20">
        <v>10093</v>
      </c>
      <c r="AB15" s="20">
        <v>7332</v>
      </c>
      <c r="AC15" s="20">
        <v>8653</v>
      </c>
      <c r="AD15" s="13">
        <v>659</v>
      </c>
      <c r="AE15" s="13">
        <v>4975</v>
      </c>
      <c r="AF15" s="47">
        <f t="shared" si="4"/>
        <v>72.644407014762706</v>
      </c>
      <c r="AH15" s="65" t="s">
        <v>16</v>
      </c>
      <c r="AI15" s="20">
        <v>1723</v>
      </c>
      <c r="AJ15" s="20">
        <v>1658</v>
      </c>
      <c r="AK15" s="19">
        <v>927</v>
      </c>
      <c r="AL15" s="13">
        <v>84</v>
      </c>
      <c r="AM15" s="13">
        <v>8</v>
      </c>
      <c r="AN15" s="47">
        <f t="shared" si="0"/>
        <v>96.227510156703417</v>
      </c>
      <c r="AP15" s="65" t="s">
        <v>16</v>
      </c>
      <c r="AQ15" s="20">
        <v>1548</v>
      </c>
      <c r="AR15" s="20">
        <v>1274</v>
      </c>
      <c r="AS15" s="19">
        <v>1289</v>
      </c>
      <c r="AT15" s="13">
        <v>9</v>
      </c>
      <c r="AU15" s="13">
        <v>346</v>
      </c>
      <c r="AV15" s="47">
        <f t="shared" si="5"/>
        <v>82.299741602067186</v>
      </c>
      <c r="AX15" s="65" t="s">
        <v>16</v>
      </c>
      <c r="AY15" s="20">
        <v>1491</v>
      </c>
      <c r="AZ15" s="20">
        <v>1229</v>
      </c>
      <c r="BA15" s="19">
        <v>614</v>
      </c>
      <c r="BB15" s="13">
        <v>109</v>
      </c>
      <c r="BC15" s="13">
        <v>87</v>
      </c>
      <c r="BD15" s="47">
        <f t="shared" si="6"/>
        <v>82.427900737759899</v>
      </c>
      <c r="BF15" s="65" t="s">
        <v>16</v>
      </c>
      <c r="BG15" s="20">
        <v>11603</v>
      </c>
      <c r="BH15" s="20">
        <v>4177</v>
      </c>
      <c r="BI15" s="19">
        <v>2474</v>
      </c>
      <c r="BJ15" s="13">
        <v>152</v>
      </c>
      <c r="BK15" s="13">
        <v>1057</v>
      </c>
      <c r="BL15" s="47">
        <f t="shared" si="7"/>
        <v>35.999310523140565</v>
      </c>
      <c r="BN15" s="65" t="s">
        <v>16</v>
      </c>
      <c r="BO15" s="20">
        <v>1437</v>
      </c>
      <c r="BP15" s="20">
        <v>1436</v>
      </c>
      <c r="BQ15" s="19">
        <v>1282</v>
      </c>
      <c r="BR15" s="13">
        <v>148</v>
      </c>
      <c r="BS15" s="13">
        <v>1089</v>
      </c>
      <c r="BT15" s="47">
        <f t="shared" si="8"/>
        <v>99.930410577592212</v>
      </c>
      <c r="BV15" s="65" t="s">
        <v>16</v>
      </c>
      <c r="BW15" s="35">
        <v>734</v>
      </c>
      <c r="BX15" s="35">
        <v>736</v>
      </c>
      <c r="BY15" s="35">
        <v>761</v>
      </c>
      <c r="BZ15" s="34">
        <v>81</v>
      </c>
      <c r="CA15" s="34">
        <v>18</v>
      </c>
      <c r="CB15" s="47">
        <f t="shared" si="9"/>
        <v>100.27247956403269</v>
      </c>
      <c r="CD15" s="65" t="s">
        <v>16</v>
      </c>
      <c r="CE15" s="20">
        <v>202</v>
      </c>
      <c r="CF15" s="20">
        <v>5</v>
      </c>
      <c r="CG15" s="18">
        <v>2</v>
      </c>
      <c r="CH15" s="13">
        <v>0</v>
      </c>
      <c r="CI15" s="13">
        <v>0</v>
      </c>
      <c r="CJ15" s="47">
        <f t="shared" si="10"/>
        <v>2.4752475247524752</v>
      </c>
      <c r="CL15" s="65" t="s">
        <v>16</v>
      </c>
      <c r="CM15" s="35">
        <v>1413</v>
      </c>
      <c r="CN15" s="35">
        <v>1413</v>
      </c>
      <c r="CO15" s="39">
        <v>6875</v>
      </c>
      <c r="CP15" s="34">
        <v>1051</v>
      </c>
      <c r="CQ15" s="34">
        <v>137</v>
      </c>
      <c r="CR15" s="47">
        <f t="shared" si="11"/>
        <v>100</v>
      </c>
    </row>
    <row r="16" spans="2:96" ht="13.5" customHeight="1">
      <c r="B16" s="65" t="s">
        <v>17</v>
      </c>
      <c r="C16" s="11">
        <v>1215</v>
      </c>
      <c r="D16" s="11">
        <v>1166</v>
      </c>
      <c r="E16" s="12">
        <v>1159</v>
      </c>
      <c r="F16" s="13">
        <v>228</v>
      </c>
      <c r="G16" s="13">
        <v>76</v>
      </c>
      <c r="H16" s="47">
        <f t="shared" si="1"/>
        <v>95.967078189300409</v>
      </c>
      <c r="J16" s="65" t="s">
        <v>17</v>
      </c>
      <c r="K16" s="18">
        <v>18634</v>
      </c>
      <c r="L16" s="18">
        <v>16181</v>
      </c>
      <c r="M16" s="18">
        <v>22754</v>
      </c>
      <c r="N16" s="13">
        <v>1654</v>
      </c>
      <c r="O16" s="13">
        <v>8300</v>
      </c>
      <c r="P16" s="47">
        <f t="shared" si="2"/>
        <v>86.835891381345931</v>
      </c>
      <c r="R16" s="65" t="s">
        <v>17</v>
      </c>
      <c r="S16" s="20">
        <v>865</v>
      </c>
      <c r="T16" s="20">
        <v>804</v>
      </c>
      <c r="U16" s="19">
        <v>724</v>
      </c>
      <c r="V16" s="13">
        <v>8</v>
      </c>
      <c r="W16" s="13">
        <v>56</v>
      </c>
      <c r="X16" s="47">
        <f t="shared" si="3"/>
        <v>92.947976878612707</v>
      </c>
      <c r="Z16" s="65" t="s">
        <v>17</v>
      </c>
      <c r="AA16" s="20">
        <v>9582</v>
      </c>
      <c r="AB16" s="20">
        <v>6708</v>
      </c>
      <c r="AC16" s="20">
        <v>7894</v>
      </c>
      <c r="AD16" s="13">
        <v>651</v>
      </c>
      <c r="AE16" s="13">
        <v>4427</v>
      </c>
      <c r="AF16" s="47">
        <f t="shared" si="4"/>
        <v>70.006261740763932</v>
      </c>
      <c r="AH16" s="65" t="s">
        <v>17</v>
      </c>
      <c r="AI16" s="20">
        <v>1610</v>
      </c>
      <c r="AJ16" s="20">
        <v>1522</v>
      </c>
      <c r="AK16" s="19">
        <v>915</v>
      </c>
      <c r="AL16" s="13">
        <v>81</v>
      </c>
      <c r="AM16" s="13">
        <v>17</v>
      </c>
      <c r="AN16" s="47">
        <f t="shared" si="0"/>
        <v>94.534161490683218</v>
      </c>
      <c r="AP16" s="65" t="s">
        <v>17</v>
      </c>
      <c r="AQ16" s="20">
        <v>1603</v>
      </c>
      <c r="AR16" s="20">
        <v>1354</v>
      </c>
      <c r="AS16" s="19">
        <v>1275</v>
      </c>
      <c r="AT16" s="13">
        <v>5</v>
      </c>
      <c r="AU16" s="13">
        <v>318</v>
      </c>
      <c r="AV16" s="47">
        <f t="shared" si="5"/>
        <v>84.46662507797879</v>
      </c>
      <c r="AX16" s="65" t="s">
        <v>17</v>
      </c>
      <c r="AY16" s="20">
        <v>1348</v>
      </c>
      <c r="AZ16" s="20">
        <v>1140</v>
      </c>
      <c r="BA16" s="19">
        <v>593</v>
      </c>
      <c r="BB16" s="13">
        <v>99</v>
      </c>
      <c r="BC16" s="13">
        <v>80</v>
      </c>
      <c r="BD16" s="47">
        <f t="shared" si="6"/>
        <v>84.569732937685458</v>
      </c>
      <c r="BF16" s="65" t="s">
        <v>17</v>
      </c>
      <c r="BG16" s="20">
        <v>12095</v>
      </c>
      <c r="BH16" s="20">
        <v>4088</v>
      </c>
      <c r="BI16" s="19">
        <v>2331</v>
      </c>
      <c r="BJ16" s="13">
        <v>151</v>
      </c>
      <c r="BK16" s="13">
        <v>1013</v>
      </c>
      <c r="BL16" s="47">
        <f t="shared" si="7"/>
        <v>33.799090533278211</v>
      </c>
      <c r="BN16" s="65" t="s">
        <v>17</v>
      </c>
      <c r="BO16" s="20">
        <v>1314</v>
      </c>
      <c r="BP16" s="20">
        <v>1305</v>
      </c>
      <c r="BQ16" s="19">
        <v>1241</v>
      </c>
      <c r="BR16" s="13">
        <v>137</v>
      </c>
      <c r="BS16" s="13">
        <v>1045</v>
      </c>
      <c r="BT16" s="47">
        <f t="shared" si="8"/>
        <v>99.315068493150676</v>
      </c>
      <c r="BV16" s="65" t="s">
        <v>17</v>
      </c>
      <c r="BW16" s="35">
        <v>770</v>
      </c>
      <c r="BX16" s="35">
        <v>773</v>
      </c>
      <c r="BY16" s="35">
        <v>1035</v>
      </c>
      <c r="BZ16" s="34">
        <v>108</v>
      </c>
      <c r="CA16" s="34">
        <v>29</v>
      </c>
      <c r="CB16" s="47">
        <f t="shared" si="9"/>
        <v>100.38961038961038</v>
      </c>
      <c r="CD16" s="65" t="s">
        <v>17</v>
      </c>
      <c r="CE16" s="20">
        <v>55</v>
      </c>
      <c r="CF16" s="20">
        <v>143</v>
      </c>
      <c r="CG16" s="18">
        <v>3</v>
      </c>
      <c r="CH16" s="13">
        <v>0</v>
      </c>
      <c r="CI16" s="13">
        <v>0</v>
      </c>
      <c r="CJ16" s="47">
        <f t="shared" si="10"/>
        <v>260</v>
      </c>
      <c r="CL16" s="65" t="s">
        <v>17</v>
      </c>
      <c r="CM16" s="35">
        <v>1201</v>
      </c>
      <c r="CN16" s="35">
        <v>1202</v>
      </c>
      <c r="CO16" s="39">
        <v>5634</v>
      </c>
      <c r="CP16" s="34">
        <v>833</v>
      </c>
      <c r="CQ16" s="34">
        <v>116</v>
      </c>
      <c r="CR16" s="47">
        <f t="shared" si="11"/>
        <v>100.08326394671107</v>
      </c>
    </row>
    <row r="17" spans="2:96" ht="13.5" customHeight="1">
      <c r="B17" s="65" t="s">
        <v>18</v>
      </c>
      <c r="C17" s="11">
        <v>1227</v>
      </c>
      <c r="D17" s="11">
        <v>1185</v>
      </c>
      <c r="E17" s="12">
        <v>1175</v>
      </c>
      <c r="F17" s="13">
        <v>255</v>
      </c>
      <c r="G17" s="13">
        <v>82</v>
      </c>
      <c r="H17" s="47">
        <f t="shared" si="1"/>
        <v>96.577017114914426</v>
      </c>
      <c r="J17" s="65" t="s">
        <v>18</v>
      </c>
      <c r="K17" s="18">
        <v>18854</v>
      </c>
      <c r="L17" s="18">
        <v>15967</v>
      </c>
      <c r="M17" s="18">
        <v>22322</v>
      </c>
      <c r="N17" s="13">
        <v>1590</v>
      </c>
      <c r="O17" s="13">
        <v>8234</v>
      </c>
      <c r="P17" s="47">
        <f t="shared" si="2"/>
        <v>84.687599448392916</v>
      </c>
      <c r="R17" s="65" t="s">
        <v>18</v>
      </c>
      <c r="S17" s="20">
        <v>923</v>
      </c>
      <c r="T17" s="20">
        <v>879</v>
      </c>
      <c r="U17" s="19">
        <v>944</v>
      </c>
      <c r="V17" s="13">
        <v>21</v>
      </c>
      <c r="W17" s="13">
        <v>73</v>
      </c>
      <c r="X17" s="47">
        <f t="shared" si="3"/>
        <v>95.232936078006503</v>
      </c>
      <c r="Z17" s="65" t="s">
        <v>18</v>
      </c>
      <c r="AA17" s="20">
        <v>10048</v>
      </c>
      <c r="AB17" s="20">
        <v>6809</v>
      </c>
      <c r="AC17" s="20">
        <v>8232</v>
      </c>
      <c r="AD17" s="13">
        <v>655</v>
      </c>
      <c r="AE17" s="13">
        <v>4480</v>
      </c>
      <c r="AF17" s="47">
        <f t="shared" si="4"/>
        <v>67.764729299363054</v>
      </c>
      <c r="AH17" s="65" t="s">
        <v>18</v>
      </c>
      <c r="AI17" s="20">
        <v>1736</v>
      </c>
      <c r="AJ17" s="20">
        <v>1622</v>
      </c>
      <c r="AK17" s="19">
        <v>935</v>
      </c>
      <c r="AL17" s="13">
        <v>105</v>
      </c>
      <c r="AM17" s="13">
        <v>5</v>
      </c>
      <c r="AN17" s="47">
        <f t="shared" si="0"/>
        <v>93.433179723502306</v>
      </c>
      <c r="AP17" s="65" t="s">
        <v>18</v>
      </c>
      <c r="AQ17" s="20">
        <v>1504</v>
      </c>
      <c r="AR17" s="20">
        <v>1243</v>
      </c>
      <c r="AS17" s="19">
        <v>1188</v>
      </c>
      <c r="AT17" s="13">
        <v>7</v>
      </c>
      <c r="AU17" s="13">
        <v>317</v>
      </c>
      <c r="AV17" s="47">
        <f t="shared" si="5"/>
        <v>82.646276595744681</v>
      </c>
      <c r="AX17" s="65" t="s">
        <v>18</v>
      </c>
      <c r="AY17" s="20">
        <v>1418</v>
      </c>
      <c r="AZ17" s="20">
        <v>1157</v>
      </c>
      <c r="BA17" s="19">
        <v>566</v>
      </c>
      <c r="BB17" s="13">
        <v>96</v>
      </c>
      <c r="BC17" s="13">
        <v>85</v>
      </c>
      <c r="BD17" s="47">
        <f t="shared" si="6"/>
        <v>81.593794076163618</v>
      </c>
      <c r="BF17" s="65" t="s">
        <v>18</v>
      </c>
      <c r="BG17" s="20">
        <v>12192</v>
      </c>
      <c r="BH17" s="20">
        <v>3892</v>
      </c>
      <c r="BI17" s="19">
        <v>2078</v>
      </c>
      <c r="BJ17" s="13">
        <v>113</v>
      </c>
      <c r="BK17" s="13">
        <v>803</v>
      </c>
      <c r="BL17" s="47">
        <f t="shared" si="7"/>
        <v>31.92257217847769</v>
      </c>
      <c r="BN17" s="65" t="s">
        <v>18</v>
      </c>
      <c r="BO17" s="20">
        <v>1316</v>
      </c>
      <c r="BP17" s="20">
        <v>1319</v>
      </c>
      <c r="BQ17" s="19">
        <v>1243</v>
      </c>
      <c r="BR17" s="13">
        <v>154</v>
      </c>
      <c r="BS17" s="13">
        <v>972</v>
      </c>
      <c r="BT17" s="47">
        <f t="shared" si="8"/>
        <v>100.22796352583586</v>
      </c>
      <c r="BV17" s="65" t="s">
        <v>18</v>
      </c>
      <c r="BW17" s="35">
        <v>539</v>
      </c>
      <c r="BX17" s="35">
        <v>538</v>
      </c>
      <c r="BY17" s="35">
        <v>790</v>
      </c>
      <c r="BZ17" s="34">
        <v>90</v>
      </c>
      <c r="CA17" s="34">
        <v>26</v>
      </c>
      <c r="CB17" s="47">
        <f t="shared" si="9"/>
        <v>99.814471243042675</v>
      </c>
      <c r="CD17" s="65" t="s">
        <v>18</v>
      </c>
      <c r="CE17" s="20">
        <v>122</v>
      </c>
      <c r="CF17" s="20">
        <v>6</v>
      </c>
      <c r="CG17" s="18">
        <v>4</v>
      </c>
      <c r="CH17" s="13">
        <v>0</v>
      </c>
      <c r="CI17" s="13">
        <v>0</v>
      </c>
      <c r="CJ17" s="47">
        <f t="shared" si="10"/>
        <v>4.918032786885246</v>
      </c>
      <c r="CL17" s="65" t="s">
        <v>18</v>
      </c>
      <c r="CM17" s="35">
        <v>1201</v>
      </c>
      <c r="CN17" s="35">
        <v>1200</v>
      </c>
      <c r="CO17" s="39">
        <v>5711</v>
      </c>
      <c r="CP17" s="34">
        <v>841</v>
      </c>
      <c r="CQ17" s="34">
        <v>82</v>
      </c>
      <c r="CR17" s="47">
        <f t="shared" si="11"/>
        <v>99.916736053288929</v>
      </c>
    </row>
    <row r="18" spans="2:96" ht="13.5" customHeight="1">
      <c r="B18" s="65" t="s">
        <v>19</v>
      </c>
      <c r="C18" s="11">
        <v>1233</v>
      </c>
      <c r="D18" s="11">
        <v>1190</v>
      </c>
      <c r="E18" s="12">
        <v>1218</v>
      </c>
      <c r="F18" s="13">
        <v>263</v>
      </c>
      <c r="G18" s="13">
        <v>75</v>
      </c>
      <c r="H18" s="47">
        <f t="shared" si="1"/>
        <v>96.512570965125704</v>
      </c>
      <c r="J18" s="65" t="s">
        <v>19</v>
      </c>
      <c r="K18" s="18">
        <v>18306</v>
      </c>
      <c r="L18" s="18">
        <v>15764</v>
      </c>
      <c r="M18" s="18">
        <v>22235</v>
      </c>
      <c r="N18" s="13">
        <v>1447</v>
      </c>
      <c r="O18" s="13">
        <v>8071</v>
      </c>
      <c r="P18" s="47">
        <f t="shared" si="2"/>
        <v>86.113842456025353</v>
      </c>
      <c r="R18" s="65" t="s">
        <v>19</v>
      </c>
      <c r="S18" s="20">
        <v>940</v>
      </c>
      <c r="T18" s="20">
        <v>886</v>
      </c>
      <c r="U18" s="19">
        <v>980</v>
      </c>
      <c r="V18" s="13">
        <v>26</v>
      </c>
      <c r="W18" s="13">
        <v>71</v>
      </c>
      <c r="X18" s="47">
        <f t="shared" si="3"/>
        <v>94.255319148936167</v>
      </c>
      <c r="Z18" s="65" t="s">
        <v>19</v>
      </c>
      <c r="AA18" s="20">
        <v>11225</v>
      </c>
      <c r="AB18" s="20">
        <v>7661</v>
      </c>
      <c r="AC18" s="20">
        <v>8529</v>
      </c>
      <c r="AD18" s="13">
        <v>642</v>
      </c>
      <c r="AE18" s="13">
        <v>4674</v>
      </c>
      <c r="AF18" s="47">
        <f t="shared" si="4"/>
        <v>68.249443207126944</v>
      </c>
      <c r="AH18" s="65" t="s">
        <v>19</v>
      </c>
      <c r="AI18" s="20">
        <v>1679</v>
      </c>
      <c r="AJ18" s="20">
        <v>1598</v>
      </c>
      <c r="AK18" s="19">
        <v>1097</v>
      </c>
      <c r="AL18" s="13">
        <v>120</v>
      </c>
      <c r="AM18" s="13">
        <v>8</v>
      </c>
      <c r="AN18" s="47">
        <f t="shared" si="0"/>
        <v>95.175699821322226</v>
      </c>
      <c r="AP18" s="65" t="s">
        <v>19</v>
      </c>
      <c r="AQ18" s="20">
        <v>1611</v>
      </c>
      <c r="AR18" s="20">
        <v>1492</v>
      </c>
      <c r="AS18" s="19">
        <v>1162</v>
      </c>
      <c r="AT18" s="13">
        <v>10</v>
      </c>
      <c r="AU18" s="13">
        <v>272</v>
      </c>
      <c r="AV18" s="47">
        <f t="shared" si="5"/>
        <v>92.613283674736195</v>
      </c>
      <c r="AX18" s="65" t="s">
        <v>19</v>
      </c>
      <c r="AY18" s="20">
        <v>1754</v>
      </c>
      <c r="AZ18" s="20">
        <v>1655</v>
      </c>
      <c r="BA18" s="19">
        <v>721</v>
      </c>
      <c r="BB18" s="13">
        <v>124</v>
      </c>
      <c r="BC18" s="13">
        <v>84</v>
      </c>
      <c r="BD18" s="47">
        <f t="shared" si="6"/>
        <v>94.355758266818711</v>
      </c>
      <c r="BF18" s="65" t="s">
        <v>19</v>
      </c>
      <c r="BG18" s="20">
        <v>11942</v>
      </c>
      <c r="BH18" s="20">
        <v>3795</v>
      </c>
      <c r="BI18" s="19">
        <v>2065</v>
      </c>
      <c r="BJ18" s="13">
        <v>130</v>
      </c>
      <c r="BK18" s="13">
        <v>832</v>
      </c>
      <c r="BL18" s="47">
        <f t="shared" si="7"/>
        <v>31.778596549991626</v>
      </c>
      <c r="BN18" s="65" t="s">
        <v>19</v>
      </c>
      <c r="BO18" s="20">
        <v>1539</v>
      </c>
      <c r="BP18" s="20">
        <v>1537</v>
      </c>
      <c r="BQ18" s="19">
        <v>1422</v>
      </c>
      <c r="BR18" s="13">
        <v>168</v>
      </c>
      <c r="BS18" s="13">
        <v>1133</v>
      </c>
      <c r="BT18" s="47">
        <f t="shared" si="8"/>
        <v>99.870045484080563</v>
      </c>
      <c r="BV18" s="65" t="s">
        <v>19</v>
      </c>
      <c r="BW18" s="35">
        <v>545</v>
      </c>
      <c r="BX18" s="35">
        <v>545</v>
      </c>
      <c r="BY18" s="35">
        <v>721</v>
      </c>
      <c r="BZ18" s="34">
        <v>67</v>
      </c>
      <c r="CA18" s="34">
        <v>15</v>
      </c>
      <c r="CB18" s="47">
        <f t="shared" si="9"/>
        <v>100</v>
      </c>
      <c r="CD18" s="65" t="s">
        <v>19</v>
      </c>
      <c r="CE18" s="20">
        <v>161</v>
      </c>
      <c r="CF18" s="20">
        <v>51</v>
      </c>
      <c r="CG18" s="18">
        <v>9</v>
      </c>
      <c r="CH18" s="13">
        <v>1</v>
      </c>
      <c r="CI18" s="13">
        <v>0</v>
      </c>
      <c r="CJ18" s="47">
        <f t="shared" si="10"/>
        <v>31.677018633540371</v>
      </c>
      <c r="CL18" s="65" t="s">
        <v>19</v>
      </c>
      <c r="CM18" s="35">
        <v>1014</v>
      </c>
      <c r="CN18" s="35">
        <v>1018</v>
      </c>
      <c r="CO18" s="39">
        <v>6344</v>
      </c>
      <c r="CP18" s="34">
        <v>915</v>
      </c>
      <c r="CQ18" s="34">
        <v>66</v>
      </c>
      <c r="CR18" s="47">
        <f t="shared" si="11"/>
        <v>100.39447731755423</v>
      </c>
    </row>
    <row r="19" spans="2:96" ht="13.5" customHeight="1">
      <c r="B19" s="65" t="s">
        <v>20</v>
      </c>
      <c r="C19" s="11">
        <v>1279</v>
      </c>
      <c r="D19" s="11">
        <v>1225</v>
      </c>
      <c r="E19" s="12">
        <v>1275</v>
      </c>
      <c r="F19" s="13">
        <v>227</v>
      </c>
      <c r="G19" s="13">
        <v>75</v>
      </c>
      <c r="H19" s="47">
        <f t="shared" si="1"/>
        <v>95.777951524628619</v>
      </c>
      <c r="J19" s="65" t="s">
        <v>20</v>
      </c>
      <c r="K19" s="18">
        <v>18097</v>
      </c>
      <c r="L19" s="18">
        <v>15733</v>
      </c>
      <c r="M19" s="18">
        <v>21674</v>
      </c>
      <c r="N19" s="13">
        <v>1430</v>
      </c>
      <c r="O19" s="13">
        <v>7479</v>
      </c>
      <c r="P19" s="47">
        <f t="shared" si="2"/>
        <v>86.937061391390841</v>
      </c>
      <c r="R19" s="65" t="s">
        <v>20</v>
      </c>
      <c r="S19" s="20">
        <v>1019</v>
      </c>
      <c r="T19" s="20">
        <v>960</v>
      </c>
      <c r="U19" s="19">
        <v>1038</v>
      </c>
      <c r="V19" s="13">
        <v>21</v>
      </c>
      <c r="W19" s="13">
        <v>84</v>
      </c>
      <c r="X19" s="47">
        <f t="shared" si="3"/>
        <v>94.210009813542698</v>
      </c>
      <c r="Z19" s="65" t="s">
        <v>20</v>
      </c>
      <c r="AA19" s="20">
        <v>11266</v>
      </c>
      <c r="AB19" s="20">
        <v>7601</v>
      </c>
      <c r="AC19" s="20">
        <v>9382</v>
      </c>
      <c r="AD19" s="13">
        <v>710</v>
      </c>
      <c r="AE19" s="13">
        <v>5406</v>
      </c>
      <c r="AF19" s="47">
        <f t="shared" si="4"/>
        <v>67.468489259719519</v>
      </c>
      <c r="AH19" s="65" t="s">
        <v>20</v>
      </c>
      <c r="AI19" s="20">
        <v>1875</v>
      </c>
      <c r="AJ19" s="20">
        <v>1777</v>
      </c>
      <c r="AK19" s="19">
        <v>1110</v>
      </c>
      <c r="AL19" s="13">
        <v>130</v>
      </c>
      <c r="AM19" s="13">
        <v>10</v>
      </c>
      <c r="AN19" s="47">
        <f t="shared" si="0"/>
        <v>94.773333333333326</v>
      </c>
      <c r="AP19" s="65" t="s">
        <v>20</v>
      </c>
      <c r="AQ19" s="20">
        <v>1616</v>
      </c>
      <c r="AR19" s="20">
        <v>1480</v>
      </c>
      <c r="AS19" s="19">
        <v>1161</v>
      </c>
      <c r="AT19" s="13">
        <v>6</v>
      </c>
      <c r="AU19" s="13">
        <v>301</v>
      </c>
      <c r="AV19" s="47">
        <f t="shared" si="5"/>
        <v>91.584158415841586</v>
      </c>
      <c r="AX19" s="65" t="s">
        <v>20</v>
      </c>
      <c r="AY19" s="20">
        <v>1741</v>
      </c>
      <c r="AZ19" s="20">
        <v>1606</v>
      </c>
      <c r="BA19" s="19">
        <v>718</v>
      </c>
      <c r="BB19" s="13">
        <v>124</v>
      </c>
      <c r="BC19" s="13">
        <v>95</v>
      </c>
      <c r="BD19" s="47">
        <f t="shared" si="6"/>
        <v>92.24583572659391</v>
      </c>
      <c r="BF19" s="65" t="s">
        <v>20</v>
      </c>
      <c r="BG19" s="20">
        <v>11213</v>
      </c>
      <c r="BH19" s="20">
        <v>3711</v>
      </c>
      <c r="BI19" s="19">
        <v>2040</v>
      </c>
      <c r="BJ19" s="13">
        <v>107</v>
      </c>
      <c r="BK19" s="13">
        <v>804</v>
      </c>
      <c r="BL19" s="47">
        <f t="shared" si="7"/>
        <v>33.095514135378579</v>
      </c>
      <c r="BN19" s="65" t="s">
        <v>20</v>
      </c>
      <c r="BO19" s="20">
        <v>1391</v>
      </c>
      <c r="BP19" s="20">
        <v>1390</v>
      </c>
      <c r="BQ19" s="19">
        <v>1334</v>
      </c>
      <c r="BR19" s="13">
        <v>191</v>
      </c>
      <c r="BS19" s="13">
        <v>970</v>
      </c>
      <c r="BT19" s="47">
        <f t="shared" si="8"/>
        <v>99.928109273903672</v>
      </c>
      <c r="BV19" s="65" t="s">
        <v>20</v>
      </c>
      <c r="BW19" s="35">
        <v>645</v>
      </c>
      <c r="BX19" s="35">
        <v>644</v>
      </c>
      <c r="BY19" s="35">
        <v>923</v>
      </c>
      <c r="BZ19" s="34">
        <v>97</v>
      </c>
      <c r="CA19" s="34">
        <v>35</v>
      </c>
      <c r="CB19" s="47">
        <f t="shared" si="9"/>
        <v>99.84496124031007</v>
      </c>
      <c r="CD19" s="65" t="s">
        <v>20</v>
      </c>
      <c r="CE19" s="20">
        <v>190</v>
      </c>
      <c r="CF19" s="20">
        <v>41</v>
      </c>
      <c r="CG19" s="18">
        <v>4</v>
      </c>
      <c r="CH19" s="13">
        <v>0</v>
      </c>
      <c r="CI19" s="13">
        <v>0</v>
      </c>
      <c r="CJ19" s="47">
        <f t="shared" si="10"/>
        <v>21.578947368421055</v>
      </c>
      <c r="CL19" s="65" t="s">
        <v>20</v>
      </c>
      <c r="CM19" s="35">
        <v>774</v>
      </c>
      <c r="CN19" s="35">
        <v>776</v>
      </c>
      <c r="CO19" s="39">
        <v>4917</v>
      </c>
      <c r="CP19" s="34">
        <v>750</v>
      </c>
      <c r="CQ19" s="34">
        <v>70</v>
      </c>
      <c r="CR19" s="47">
        <f t="shared" si="11"/>
        <v>100.25839793281654</v>
      </c>
    </row>
    <row r="20" spans="2:96" ht="13.5" customHeight="1">
      <c r="B20" s="65" t="s">
        <v>21</v>
      </c>
      <c r="C20" s="11">
        <v>1281</v>
      </c>
      <c r="D20" s="11">
        <v>1236</v>
      </c>
      <c r="E20" s="12">
        <v>1295</v>
      </c>
      <c r="F20" s="13">
        <v>247</v>
      </c>
      <c r="G20" s="13">
        <v>78</v>
      </c>
      <c r="H20" s="47">
        <f t="shared" si="1"/>
        <v>96.4871194379391</v>
      </c>
      <c r="J20" s="65" t="s">
        <v>21</v>
      </c>
      <c r="K20" s="18">
        <v>17482</v>
      </c>
      <c r="L20" s="18">
        <v>15209</v>
      </c>
      <c r="M20" s="18">
        <v>20972</v>
      </c>
      <c r="N20" s="13">
        <v>1378</v>
      </c>
      <c r="O20" s="13">
        <v>7675</v>
      </c>
      <c r="P20" s="47">
        <f t="shared" si="2"/>
        <v>86.998055142432221</v>
      </c>
      <c r="R20" s="65" t="s">
        <v>21</v>
      </c>
      <c r="S20" s="20">
        <v>943</v>
      </c>
      <c r="T20" s="20">
        <v>908</v>
      </c>
      <c r="U20" s="19">
        <v>892</v>
      </c>
      <c r="V20" s="13">
        <v>14</v>
      </c>
      <c r="W20" s="13">
        <v>57</v>
      </c>
      <c r="X20" s="47">
        <f t="shared" si="3"/>
        <v>96.288441145281027</v>
      </c>
      <c r="Z20" s="65" t="s">
        <v>21</v>
      </c>
      <c r="AA20" s="20">
        <v>11207</v>
      </c>
      <c r="AB20" s="20">
        <v>7295</v>
      </c>
      <c r="AC20" s="20">
        <v>9136</v>
      </c>
      <c r="AD20" s="13">
        <v>680</v>
      </c>
      <c r="AE20" s="13">
        <v>5658</v>
      </c>
      <c r="AF20" s="47">
        <f t="shared" si="4"/>
        <v>65.093245293120376</v>
      </c>
      <c r="AH20" s="65" t="s">
        <v>21</v>
      </c>
      <c r="AI20" s="20">
        <v>1632</v>
      </c>
      <c r="AJ20" s="20">
        <v>1533</v>
      </c>
      <c r="AK20" s="19">
        <v>878</v>
      </c>
      <c r="AL20" s="13">
        <v>109</v>
      </c>
      <c r="AM20" s="13">
        <v>11</v>
      </c>
      <c r="AN20" s="47">
        <f t="shared" si="0"/>
        <v>93.933823529411768</v>
      </c>
      <c r="AP20" s="65" t="s">
        <v>21</v>
      </c>
      <c r="AQ20" s="20">
        <v>1500</v>
      </c>
      <c r="AR20" s="20">
        <v>1410</v>
      </c>
      <c r="AS20" s="19">
        <v>1160</v>
      </c>
      <c r="AT20" s="13">
        <v>16</v>
      </c>
      <c r="AU20" s="13">
        <v>264</v>
      </c>
      <c r="AV20" s="47">
        <f t="shared" si="5"/>
        <v>94</v>
      </c>
      <c r="AX20" s="65" t="s">
        <v>21</v>
      </c>
      <c r="AY20" s="20">
        <v>1710</v>
      </c>
      <c r="AZ20" s="20">
        <v>1645</v>
      </c>
      <c r="BA20" s="19">
        <v>685</v>
      </c>
      <c r="BB20" s="13">
        <v>117</v>
      </c>
      <c r="BC20" s="13">
        <v>93</v>
      </c>
      <c r="BD20" s="47">
        <f t="shared" si="6"/>
        <v>96.198830409356717</v>
      </c>
      <c r="BF20" s="65" t="s">
        <v>21</v>
      </c>
      <c r="BG20" s="20">
        <v>11009</v>
      </c>
      <c r="BH20" s="20">
        <v>3724</v>
      </c>
      <c r="BI20" s="19">
        <v>2324</v>
      </c>
      <c r="BJ20" s="13">
        <v>129</v>
      </c>
      <c r="BK20" s="13">
        <v>971</v>
      </c>
      <c r="BL20" s="47">
        <f t="shared" si="7"/>
        <v>33.826868925424648</v>
      </c>
      <c r="BN20" s="65" t="s">
        <v>21</v>
      </c>
      <c r="BO20" s="20">
        <v>1353</v>
      </c>
      <c r="BP20" s="20">
        <v>1342</v>
      </c>
      <c r="BQ20" s="19">
        <v>1294</v>
      </c>
      <c r="BR20" s="13">
        <v>192</v>
      </c>
      <c r="BS20" s="13">
        <v>933</v>
      </c>
      <c r="BT20" s="47">
        <f t="shared" si="8"/>
        <v>99.1869918699187</v>
      </c>
      <c r="BV20" s="65" t="s">
        <v>21</v>
      </c>
      <c r="BW20" s="35">
        <v>703</v>
      </c>
      <c r="BX20" s="35">
        <v>702</v>
      </c>
      <c r="BY20" s="35">
        <v>857</v>
      </c>
      <c r="BZ20" s="34">
        <v>106</v>
      </c>
      <c r="CA20" s="34">
        <v>20</v>
      </c>
      <c r="CB20" s="47">
        <f t="shared" si="9"/>
        <v>99.857752489331432</v>
      </c>
      <c r="CD20" s="65" t="s">
        <v>21</v>
      </c>
      <c r="CE20" s="20">
        <v>116</v>
      </c>
      <c r="CF20" s="20">
        <v>58</v>
      </c>
      <c r="CG20" s="18">
        <v>9</v>
      </c>
      <c r="CH20" s="13">
        <v>1</v>
      </c>
      <c r="CI20" s="13">
        <v>3</v>
      </c>
      <c r="CJ20" s="47">
        <f t="shared" si="10"/>
        <v>50</v>
      </c>
      <c r="CL20" s="65" t="s">
        <v>21</v>
      </c>
      <c r="CM20" s="35">
        <v>702</v>
      </c>
      <c r="CN20" s="35">
        <v>703</v>
      </c>
      <c r="CO20" s="39">
        <v>5270</v>
      </c>
      <c r="CP20" s="34">
        <v>828</v>
      </c>
      <c r="CQ20" s="34">
        <v>109</v>
      </c>
      <c r="CR20" s="47">
        <f t="shared" si="11"/>
        <v>100.14245014245014</v>
      </c>
    </row>
    <row r="21" spans="2:96" ht="13.5" customHeight="1">
      <c r="B21" s="65" t="s">
        <v>22</v>
      </c>
      <c r="C21" s="11">
        <v>1218</v>
      </c>
      <c r="D21" s="11">
        <v>1197</v>
      </c>
      <c r="E21" s="12">
        <v>1242</v>
      </c>
      <c r="F21" s="13">
        <v>204</v>
      </c>
      <c r="G21" s="13">
        <v>96</v>
      </c>
      <c r="H21" s="47">
        <f t="shared" si="1"/>
        <v>98.275862068965523</v>
      </c>
      <c r="J21" s="65" t="s">
        <v>22</v>
      </c>
      <c r="K21" s="18">
        <v>17876</v>
      </c>
      <c r="L21" s="18">
        <v>15078</v>
      </c>
      <c r="M21" s="18">
        <v>21076</v>
      </c>
      <c r="N21" s="13">
        <v>1233</v>
      </c>
      <c r="O21" s="13">
        <v>7869</v>
      </c>
      <c r="P21" s="47">
        <f t="shared" si="2"/>
        <v>84.3477287983889</v>
      </c>
      <c r="R21" s="65" t="s">
        <v>22</v>
      </c>
      <c r="S21" s="20">
        <v>904</v>
      </c>
      <c r="T21" s="20">
        <v>852</v>
      </c>
      <c r="U21" s="19">
        <v>844</v>
      </c>
      <c r="V21" s="13">
        <v>12</v>
      </c>
      <c r="W21" s="13">
        <v>40</v>
      </c>
      <c r="X21" s="47">
        <f t="shared" si="3"/>
        <v>94.247787610619483</v>
      </c>
      <c r="Z21" s="65" t="s">
        <v>22</v>
      </c>
      <c r="AA21" s="20">
        <v>12226</v>
      </c>
      <c r="AB21" s="20">
        <v>7092</v>
      </c>
      <c r="AC21" s="20">
        <v>9054</v>
      </c>
      <c r="AD21" s="13">
        <v>611</v>
      </c>
      <c r="AE21" s="13">
        <v>5712</v>
      </c>
      <c r="AF21" s="47">
        <f t="shared" si="4"/>
        <v>58.007524946834614</v>
      </c>
      <c r="AH21" s="65" t="s">
        <v>22</v>
      </c>
      <c r="AI21" s="20">
        <v>1621</v>
      </c>
      <c r="AJ21" s="20">
        <v>1518</v>
      </c>
      <c r="AK21" s="19">
        <v>913</v>
      </c>
      <c r="AL21" s="13">
        <v>109</v>
      </c>
      <c r="AM21" s="13">
        <v>7</v>
      </c>
      <c r="AN21" s="47">
        <f t="shared" si="0"/>
        <v>93.645897594077724</v>
      </c>
      <c r="AP21" s="65" t="s">
        <v>22</v>
      </c>
      <c r="AQ21" s="20">
        <v>1483</v>
      </c>
      <c r="AR21" s="20">
        <v>1317</v>
      </c>
      <c r="AS21" s="19">
        <v>1117</v>
      </c>
      <c r="AT21" s="13">
        <v>17</v>
      </c>
      <c r="AU21" s="13">
        <v>221</v>
      </c>
      <c r="AV21" s="47">
        <f t="shared" si="5"/>
        <v>88.806473364801079</v>
      </c>
      <c r="AX21" s="65" t="s">
        <v>22</v>
      </c>
      <c r="AY21" s="20">
        <v>1846</v>
      </c>
      <c r="AZ21" s="20">
        <v>1749</v>
      </c>
      <c r="BA21" s="19">
        <v>710</v>
      </c>
      <c r="BB21" s="13">
        <v>105</v>
      </c>
      <c r="BC21" s="13">
        <v>111</v>
      </c>
      <c r="BD21" s="47">
        <f t="shared" si="6"/>
        <v>94.745395449620801</v>
      </c>
      <c r="BF21" s="65" t="s">
        <v>22</v>
      </c>
      <c r="BG21" s="20">
        <v>11246</v>
      </c>
      <c r="BH21" s="20">
        <v>3666</v>
      </c>
      <c r="BI21" s="19">
        <v>2336</v>
      </c>
      <c r="BJ21" s="13">
        <v>138</v>
      </c>
      <c r="BK21" s="13">
        <v>909</v>
      </c>
      <c r="BL21" s="47">
        <f t="shared" si="7"/>
        <v>32.598257158100658</v>
      </c>
      <c r="BN21" s="65" t="s">
        <v>22</v>
      </c>
      <c r="BO21" s="20">
        <v>1188</v>
      </c>
      <c r="BP21" s="20">
        <v>1193</v>
      </c>
      <c r="BQ21" s="19">
        <v>1197</v>
      </c>
      <c r="BR21" s="13">
        <v>180</v>
      </c>
      <c r="BS21" s="13">
        <v>863</v>
      </c>
      <c r="BT21" s="47">
        <f t="shared" si="8"/>
        <v>100.42087542087542</v>
      </c>
      <c r="BV21" s="65" t="s">
        <v>22</v>
      </c>
      <c r="BW21" s="35">
        <v>621</v>
      </c>
      <c r="BX21" s="35">
        <v>622</v>
      </c>
      <c r="BY21" s="35">
        <v>766</v>
      </c>
      <c r="BZ21" s="34">
        <v>69</v>
      </c>
      <c r="CA21" s="34">
        <v>20</v>
      </c>
      <c r="CB21" s="47">
        <f t="shared" si="9"/>
        <v>100.1610305958132</v>
      </c>
      <c r="CD21" s="65" t="s">
        <v>22</v>
      </c>
      <c r="CE21" s="20">
        <v>141</v>
      </c>
      <c r="CF21" s="20">
        <v>99</v>
      </c>
      <c r="CG21" s="18">
        <v>4</v>
      </c>
      <c r="CH21" s="13">
        <v>0</v>
      </c>
      <c r="CI21" s="13">
        <v>1</v>
      </c>
      <c r="CJ21" s="47">
        <f t="shared" si="10"/>
        <v>70.212765957446805</v>
      </c>
      <c r="CL21" s="65" t="s">
        <v>22</v>
      </c>
      <c r="CM21" s="35">
        <v>616</v>
      </c>
      <c r="CN21" s="35">
        <v>614</v>
      </c>
      <c r="CO21" s="39">
        <v>4132</v>
      </c>
      <c r="CP21" s="34">
        <v>614</v>
      </c>
      <c r="CQ21" s="34">
        <v>59</v>
      </c>
      <c r="CR21" s="47">
        <f t="shared" si="11"/>
        <v>99.675324675324674</v>
      </c>
    </row>
    <row r="22" spans="2:96" ht="13.5" customHeight="1">
      <c r="B22" s="65" t="s">
        <v>23</v>
      </c>
      <c r="C22" s="11">
        <v>1282</v>
      </c>
      <c r="D22" s="11">
        <v>1225</v>
      </c>
      <c r="E22" s="12">
        <v>1284</v>
      </c>
      <c r="F22" s="13">
        <v>222</v>
      </c>
      <c r="G22" s="13">
        <v>74</v>
      </c>
      <c r="H22" s="47">
        <f t="shared" si="1"/>
        <v>95.553822152886113</v>
      </c>
      <c r="J22" s="65" t="s">
        <v>23</v>
      </c>
      <c r="K22" s="18">
        <v>19288</v>
      </c>
      <c r="L22" s="18">
        <v>16098</v>
      </c>
      <c r="M22" s="18">
        <v>22826</v>
      </c>
      <c r="N22" s="13">
        <v>1404</v>
      </c>
      <c r="O22" s="13">
        <v>9092</v>
      </c>
      <c r="P22" s="47">
        <f t="shared" si="2"/>
        <v>83.461219411032772</v>
      </c>
      <c r="R22" s="65" t="s">
        <v>23</v>
      </c>
      <c r="S22" s="20">
        <v>1040</v>
      </c>
      <c r="T22" s="20">
        <v>943</v>
      </c>
      <c r="U22" s="19">
        <v>974</v>
      </c>
      <c r="V22" s="13">
        <v>24</v>
      </c>
      <c r="W22" s="13">
        <v>77</v>
      </c>
      <c r="X22" s="47">
        <f t="shared" si="3"/>
        <v>90.67307692307692</v>
      </c>
      <c r="Z22" s="65" t="s">
        <v>23</v>
      </c>
      <c r="AA22" s="20">
        <v>12947</v>
      </c>
      <c r="AB22" s="20">
        <v>7611</v>
      </c>
      <c r="AC22" s="20">
        <v>9756</v>
      </c>
      <c r="AD22" s="13">
        <v>773</v>
      </c>
      <c r="AE22" s="13">
        <v>6361</v>
      </c>
      <c r="AF22" s="47">
        <f t="shared" si="4"/>
        <v>58.785819108673827</v>
      </c>
      <c r="AH22" s="65" t="s">
        <v>23</v>
      </c>
      <c r="AI22" s="20">
        <v>1569</v>
      </c>
      <c r="AJ22" s="20">
        <v>1483</v>
      </c>
      <c r="AK22" s="19">
        <v>930</v>
      </c>
      <c r="AL22" s="13">
        <v>118</v>
      </c>
      <c r="AM22" s="13">
        <v>11</v>
      </c>
      <c r="AN22" s="47">
        <f t="shared" si="0"/>
        <v>94.518801784576169</v>
      </c>
      <c r="AP22" s="65" t="s">
        <v>23</v>
      </c>
      <c r="AQ22" s="20">
        <v>1657</v>
      </c>
      <c r="AR22" s="20">
        <v>1472</v>
      </c>
      <c r="AS22" s="19">
        <v>1448</v>
      </c>
      <c r="AT22" s="13">
        <v>16</v>
      </c>
      <c r="AU22" s="13">
        <v>401</v>
      </c>
      <c r="AV22" s="47">
        <f t="shared" si="5"/>
        <v>88.835244417622206</v>
      </c>
      <c r="AX22" s="65" t="s">
        <v>23</v>
      </c>
      <c r="AY22" s="20">
        <v>1936</v>
      </c>
      <c r="AZ22" s="20">
        <v>1804</v>
      </c>
      <c r="BA22" s="19">
        <v>749</v>
      </c>
      <c r="BB22" s="13">
        <v>119</v>
      </c>
      <c r="BC22" s="13">
        <v>113</v>
      </c>
      <c r="BD22" s="47">
        <f t="shared" si="6"/>
        <v>93.181818181818187</v>
      </c>
      <c r="BF22" s="65" t="s">
        <v>23</v>
      </c>
      <c r="BG22" s="20">
        <v>12281</v>
      </c>
      <c r="BH22" s="20">
        <v>3999</v>
      </c>
      <c r="BI22" s="19">
        <v>2489</v>
      </c>
      <c r="BJ22" s="13">
        <v>153</v>
      </c>
      <c r="BK22" s="13">
        <v>998</v>
      </c>
      <c r="BL22" s="47">
        <f t="shared" si="7"/>
        <v>32.562494910837877</v>
      </c>
      <c r="BN22" s="65" t="s">
        <v>23</v>
      </c>
      <c r="BO22" s="20">
        <v>1258</v>
      </c>
      <c r="BP22" s="20">
        <v>1248</v>
      </c>
      <c r="BQ22" s="19">
        <v>1197</v>
      </c>
      <c r="BR22" s="13">
        <v>168</v>
      </c>
      <c r="BS22" s="13">
        <v>887</v>
      </c>
      <c r="BT22" s="47">
        <f t="shared" si="8"/>
        <v>99.205087440381561</v>
      </c>
      <c r="BV22" s="65" t="s">
        <v>23</v>
      </c>
      <c r="BW22" s="35">
        <v>471</v>
      </c>
      <c r="BX22" s="35">
        <v>473</v>
      </c>
      <c r="BY22" s="35">
        <v>673</v>
      </c>
      <c r="BZ22" s="34">
        <v>82</v>
      </c>
      <c r="CA22" s="34">
        <v>13</v>
      </c>
      <c r="CB22" s="47">
        <f t="shared" si="9"/>
        <v>100.42462845010616</v>
      </c>
      <c r="CD22" s="65" t="s">
        <v>23</v>
      </c>
      <c r="CE22" s="20">
        <v>165</v>
      </c>
      <c r="CF22" s="20">
        <v>34</v>
      </c>
      <c r="CG22" s="18">
        <v>32</v>
      </c>
      <c r="CH22" s="13">
        <v>2</v>
      </c>
      <c r="CI22" s="13">
        <v>1</v>
      </c>
      <c r="CJ22" s="47">
        <f t="shared" si="10"/>
        <v>20.606060606060606</v>
      </c>
      <c r="CL22" s="65" t="s">
        <v>23</v>
      </c>
      <c r="CM22" s="35">
        <v>626</v>
      </c>
      <c r="CN22" s="35">
        <v>627</v>
      </c>
      <c r="CO22" s="39">
        <v>3273</v>
      </c>
      <c r="CP22" s="34">
        <v>439</v>
      </c>
      <c r="CQ22" s="34">
        <v>78</v>
      </c>
      <c r="CR22" s="47">
        <f t="shared" si="11"/>
        <v>100.15974440894568</v>
      </c>
    </row>
    <row r="23" spans="2:96" ht="13.5" customHeight="1">
      <c r="B23" s="66">
        <v>10</v>
      </c>
      <c r="C23" s="11">
        <v>1388</v>
      </c>
      <c r="D23" s="11">
        <v>1356</v>
      </c>
      <c r="E23" s="12">
        <v>1365</v>
      </c>
      <c r="F23" s="13">
        <v>237</v>
      </c>
      <c r="G23" s="13">
        <v>115</v>
      </c>
      <c r="H23" s="47">
        <f t="shared" si="1"/>
        <v>97.694524495677229</v>
      </c>
      <c r="J23" s="66">
        <v>10</v>
      </c>
      <c r="K23" s="18">
        <v>19476</v>
      </c>
      <c r="L23" s="18">
        <v>15892</v>
      </c>
      <c r="M23" s="18">
        <v>22795</v>
      </c>
      <c r="N23" s="13">
        <v>1791</v>
      </c>
      <c r="O23" s="13">
        <v>9306</v>
      </c>
      <c r="P23" s="47">
        <f t="shared" si="2"/>
        <v>81.597864037790103</v>
      </c>
      <c r="R23" s="66">
        <v>10</v>
      </c>
      <c r="S23" s="20">
        <v>971</v>
      </c>
      <c r="T23" s="20">
        <v>910</v>
      </c>
      <c r="U23" s="19">
        <v>961</v>
      </c>
      <c r="V23" s="13">
        <v>25</v>
      </c>
      <c r="W23" s="13">
        <v>78</v>
      </c>
      <c r="X23" s="47">
        <f t="shared" si="3"/>
        <v>93.717816683831089</v>
      </c>
      <c r="Z23" s="66">
        <v>10</v>
      </c>
      <c r="AA23" s="20">
        <v>13900</v>
      </c>
      <c r="AB23" s="20">
        <v>7765</v>
      </c>
      <c r="AC23" s="20">
        <v>9921</v>
      </c>
      <c r="AD23" s="13">
        <v>840</v>
      </c>
      <c r="AE23" s="13">
        <v>6127</v>
      </c>
      <c r="AF23" s="47">
        <f t="shared" si="4"/>
        <v>55.863309352517987</v>
      </c>
      <c r="AH23" s="66">
        <v>10</v>
      </c>
      <c r="AI23" s="20">
        <v>1355</v>
      </c>
      <c r="AJ23" s="20">
        <v>1242</v>
      </c>
      <c r="AK23" s="19">
        <v>882</v>
      </c>
      <c r="AL23" s="13">
        <v>91</v>
      </c>
      <c r="AM23" s="13">
        <v>7</v>
      </c>
      <c r="AN23" s="47">
        <f t="shared" si="0"/>
        <v>91.660516605166052</v>
      </c>
      <c r="AP23" s="66">
        <v>10</v>
      </c>
      <c r="AQ23" s="20">
        <v>1873</v>
      </c>
      <c r="AR23" s="20">
        <v>1652</v>
      </c>
      <c r="AS23" s="19">
        <v>1512</v>
      </c>
      <c r="AT23" s="13">
        <v>18</v>
      </c>
      <c r="AU23" s="13">
        <v>455</v>
      </c>
      <c r="AV23" s="47">
        <f t="shared" si="5"/>
        <v>88.200747463961562</v>
      </c>
      <c r="AX23" s="66">
        <v>10</v>
      </c>
      <c r="AY23" s="20">
        <v>1566</v>
      </c>
      <c r="AZ23" s="20">
        <v>1369</v>
      </c>
      <c r="BA23" s="19">
        <v>693</v>
      </c>
      <c r="BB23" s="13">
        <v>115</v>
      </c>
      <c r="BC23" s="13">
        <v>89</v>
      </c>
      <c r="BD23" s="47">
        <f t="shared" si="6"/>
        <v>87.42017879948915</v>
      </c>
      <c r="BF23" s="66">
        <v>10</v>
      </c>
      <c r="BG23" s="20">
        <v>13308</v>
      </c>
      <c r="BH23" s="20">
        <v>4013</v>
      </c>
      <c r="BI23" s="19">
        <v>2679</v>
      </c>
      <c r="BJ23" s="13">
        <v>192</v>
      </c>
      <c r="BK23" s="13">
        <v>1178</v>
      </c>
      <c r="BL23" s="47">
        <f t="shared" si="7"/>
        <v>30.15479410880673</v>
      </c>
      <c r="BN23" s="66">
        <v>10</v>
      </c>
      <c r="BO23" s="20">
        <v>1382</v>
      </c>
      <c r="BP23" s="20">
        <v>1373</v>
      </c>
      <c r="BQ23" s="19">
        <v>1373</v>
      </c>
      <c r="BR23" s="13">
        <v>181</v>
      </c>
      <c r="BS23" s="13">
        <v>969</v>
      </c>
      <c r="BT23" s="47">
        <f t="shared" si="8"/>
        <v>99.34876989869754</v>
      </c>
      <c r="BV23" s="66">
        <v>10</v>
      </c>
      <c r="BW23" s="35">
        <v>670</v>
      </c>
      <c r="BX23" s="35">
        <v>669</v>
      </c>
      <c r="BY23" s="35">
        <v>881</v>
      </c>
      <c r="BZ23" s="34">
        <v>79</v>
      </c>
      <c r="CA23" s="34">
        <v>12</v>
      </c>
      <c r="CB23" s="47">
        <f t="shared" si="9"/>
        <v>99.850746268656721</v>
      </c>
      <c r="CD23" s="66">
        <v>10</v>
      </c>
      <c r="CE23" s="20">
        <v>373</v>
      </c>
      <c r="CF23" s="20">
        <v>250</v>
      </c>
      <c r="CG23" s="18">
        <v>23</v>
      </c>
      <c r="CH23" s="13">
        <v>2</v>
      </c>
      <c r="CI23" s="13">
        <v>10</v>
      </c>
      <c r="CJ23" s="47">
        <f t="shared" si="10"/>
        <v>67.024128686327074</v>
      </c>
      <c r="CL23" s="66">
        <v>10</v>
      </c>
      <c r="CM23" s="35">
        <v>515</v>
      </c>
      <c r="CN23" s="35">
        <v>515</v>
      </c>
      <c r="CO23" s="39">
        <v>3372</v>
      </c>
      <c r="CP23" s="34">
        <v>664</v>
      </c>
      <c r="CQ23" s="34">
        <v>71</v>
      </c>
      <c r="CR23" s="47">
        <f t="shared" si="11"/>
        <v>100</v>
      </c>
    </row>
    <row r="24" spans="2:96" ht="13.5" customHeight="1">
      <c r="B24" s="66">
        <v>11</v>
      </c>
      <c r="C24" s="11">
        <v>1265</v>
      </c>
      <c r="D24" s="11">
        <v>1219</v>
      </c>
      <c r="E24" s="12">
        <v>1313</v>
      </c>
      <c r="F24" s="13">
        <v>214</v>
      </c>
      <c r="G24" s="13">
        <v>110</v>
      </c>
      <c r="H24" s="47">
        <f t="shared" si="1"/>
        <v>96.36363636363636</v>
      </c>
      <c r="J24" s="66">
        <v>11</v>
      </c>
      <c r="K24" s="18">
        <v>20233</v>
      </c>
      <c r="L24" s="18">
        <v>15644</v>
      </c>
      <c r="M24" s="18">
        <v>21952</v>
      </c>
      <c r="N24" s="13">
        <v>1609</v>
      </c>
      <c r="O24" s="13">
        <v>8596</v>
      </c>
      <c r="P24" s="47">
        <f t="shared" si="2"/>
        <v>77.319230959323875</v>
      </c>
      <c r="R24" s="66">
        <v>11</v>
      </c>
      <c r="S24" s="20">
        <v>995</v>
      </c>
      <c r="T24" s="20">
        <v>869</v>
      </c>
      <c r="U24" s="19">
        <v>896</v>
      </c>
      <c r="V24" s="13">
        <v>20</v>
      </c>
      <c r="W24" s="13">
        <v>68</v>
      </c>
      <c r="X24" s="47">
        <f t="shared" si="3"/>
        <v>87.336683417085439</v>
      </c>
      <c r="Z24" s="66">
        <v>11</v>
      </c>
      <c r="AA24" s="20">
        <v>14768</v>
      </c>
      <c r="AB24" s="20">
        <v>7191</v>
      </c>
      <c r="AC24" s="20">
        <v>9341</v>
      </c>
      <c r="AD24" s="13">
        <v>711</v>
      </c>
      <c r="AE24" s="13">
        <v>5710</v>
      </c>
      <c r="AF24" s="47">
        <f t="shared" si="4"/>
        <v>48.693120260021665</v>
      </c>
      <c r="AH24" s="66">
        <v>11</v>
      </c>
      <c r="AI24" s="20">
        <v>1229</v>
      </c>
      <c r="AJ24" s="20">
        <v>1112</v>
      </c>
      <c r="AK24" s="19">
        <v>759</v>
      </c>
      <c r="AL24" s="13">
        <v>97</v>
      </c>
      <c r="AM24" s="13">
        <v>14</v>
      </c>
      <c r="AN24" s="47">
        <f t="shared" si="0"/>
        <v>90.480065093572023</v>
      </c>
      <c r="AP24" s="66">
        <v>11</v>
      </c>
      <c r="AQ24" s="20">
        <v>1857</v>
      </c>
      <c r="AR24" s="20">
        <v>1369</v>
      </c>
      <c r="AS24" s="19">
        <v>1392</v>
      </c>
      <c r="AT24" s="13">
        <v>12</v>
      </c>
      <c r="AU24" s="13">
        <v>426</v>
      </c>
      <c r="AV24" s="47">
        <f t="shared" si="5"/>
        <v>73.721055465805065</v>
      </c>
      <c r="AX24" s="66">
        <v>11</v>
      </c>
      <c r="AY24" s="20">
        <v>1728</v>
      </c>
      <c r="AZ24" s="20">
        <v>1458</v>
      </c>
      <c r="BA24" s="19">
        <v>750</v>
      </c>
      <c r="BB24" s="13">
        <v>136</v>
      </c>
      <c r="BC24" s="13">
        <v>90</v>
      </c>
      <c r="BD24" s="47">
        <f t="shared" si="6"/>
        <v>84.375</v>
      </c>
      <c r="BF24" s="66">
        <v>11</v>
      </c>
      <c r="BG24" s="20">
        <v>14549</v>
      </c>
      <c r="BH24" s="20">
        <v>4094</v>
      </c>
      <c r="BI24" s="19">
        <v>2868</v>
      </c>
      <c r="BJ24" s="13">
        <v>227</v>
      </c>
      <c r="BK24" s="13">
        <v>1178</v>
      </c>
      <c r="BL24" s="47">
        <f t="shared" si="7"/>
        <v>28.139391023438034</v>
      </c>
      <c r="BN24" s="66">
        <v>11</v>
      </c>
      <c r="BO24" s="20">
        <v>1502</v>
      </c>
      <c r="BP24" s="20">
        <v>1495</v>
      </c>
      <c r="BQ24" s="19">
        <v>1486</v>
      </c>
      <c r="BR24" s="13">
        <v>223</v>
      </c>
      <c r="BS24" s="13">
        <v>1051</v>
      </c>
      <c r="BT24" s="47">
        <f t="shared" si="8"/>
        <v>99.533954727030633</v>
      </c>
      <c r="BV24" s="66">
        <v>11</v>
      </c>
      <c r="BW24" s="35">
        <v>597</v>
      </c>
      <c r="BX24" s="35">
        <v>596</v>
      </c>
      <c r="BY24" s="35">
        <v>755</v>
      </c>
      <c r="BZ24" s="34">
        <v>64</v>
      </c>
      <c r="CA24" s="34">
        <v>9</v>
      </c>
      <c r="CB24" s="47">
        <f t="shared" si="9"/>
        <v>99.832495812395308</v>
      </c>
      <c r="CD24" s="66">
        <v>11</v>
      </c>
      <c r="CE24" s="20">
        <v>467</v>
      </c>
      <c r="CF24" s="20">
        <v>73</v>
      </c>
      <c r="CG24" s="18">
        <v>31</v>
      </c>
      <c r="CH24" s="13">
        <v>3</v>
      </c>
      <c r="CI24" s="13">
        <v>0</v>
      </c>
      <c r="CJ24" s="47">
        <f t="shared" si="10"/>
        <v>15.631691648822271</v>
      </c>
      <c r="CL24" s="66">
        <v>11</v>
      </c>
      <c r="CM24" s="35">
        <v>293</v>
      </c>
      <c r="CN24" s="35">
        <v>291</v>
      </c>
      <c r="CO24" s="39">
        <v>2327</v>
      </c>
      <c r="CP24" s="34">
        <v>405</v>
      </c>
      <c r="CQ24" s="34">
        <v>40</v>
      </c>
      <c r="CR24" s="47">
        <f t="shared" si="11"/>
        <v>99.317406143344698</v>
      </c>
    </row>
    <row r="25" spans="2:96" ht="13.5" customHeight="1">
      <c r="B25" s="66">
        <v>12</v>
      </c>
      <c r="C25" s="11">
        <v>1391</v>
      </c>
      <c r="D25" s="11">
        <v>1322</v>
      </c>
      <c r="E25" s="12">
        <v>1416</v>
      </c>
      <c r="F25" s="13">
        <v>230</v>
      </c>
      <c r="G25" s="13">
        <v>105</v>
      </c>
      <c r="H25" s="47">
        <f t="shared" si="1"/>
        <v>95.039539899352988</v>
      </c>
      <c r="J25" s="66">
        <v>12</v>
      </c>
      <c r="K25" s="18">
        <v>30184</v>
      </c>
      <c r="L25" s="18">
        <v>21731</v>
      </c>
      <c r="M25" s="18">
        <v>29359</v>
      </c>
      <c r="N25" s="13">
        <v>2184</v>
      </c>
      <c r="O25" s="13">
        <v>10687</v>
      </c>
      <c r="P25" s="47">
        <f t="shared" si="2"/>
        <v>71.995096739994707</v>
      </c>
      <c r="R25" s="66">
        <v>12</v>
      </c>
      <c r="S25" s="20">
        <v>2047</v>
      </c>
      <c r="T25" s="20">
        <v>1524</v>
      </c>
      <c r="U25" s="19">
        <v>1458</v>
      </c>
      <c r="V25" s="13">
        <v>55</v>
      </c>
      <c r="W25" s="13">
        <v>157</v>
      </c>
      <c r="X25" s="47">
        <f t="shared" si="3"/>
        <v>74.450415241817296</v>
      </c>
      <c r="Z25" s="66">
        <v>12</v>
      </c>
      <c r="AA25" s="20">
        <v>18926</v>
      </c>
      <c r="AB25" s="20">
        <v>8725</v>
      </c>
      <c r="AC25" s="20">
        <v>11261</v>
      </c>
      <c r="AD25" s="13">
        <v>954</v>
      </c>
      <c r="AE25" s="13">
        <v>6712</v>
      </c>
      <c r="AF25" s="47">
        <f t="shared" si="4"/>
        <v>46.100602345979077</v>
      </c>
      <c r="AH25" s="66">
        <v>12</v>
      </c>
      <c r="AI25" s="20">
        <v>1553</v>
      </c>
      <c r="AJ25" s="20">
        <v>1229</v>
      </c>
      <c r="AK25" s="19">
        <v>971</v>
      </c>
      <c r="AL25" s="13">
        <v>129</v>
      </c>
      <c r="AM25" s="13">
        <v>10</v>
      </c>
      <c r="AN25" s="47">
        <f t="shared" si="0"/>
        <v>79.137153895685771</v>
      </c>
      <c r="AP25" s="66">
        <v>12</v>
      </c>
      <c r="AQ25" s="20">
        <v>2260</v>
      </c>
      <c r="AR25" s="20">
        <v>1540</v>
      </c>
      <c r="AS25" s="19">
        <v>1486</v>
      </c>
      <c r="AT25" s="13">
        <v>15</v>
      </c>
      <c r="AU25" s="13">
        <v>296</v>
      </c>
      <c r="AV25" s="47">
        <f t="shared" si="5"/>
        <v>68.141592920353972</v>
      </c>
      <c r="AX25" s="66">
        <v>12</v>
      </c>
      <c r="AY25" s="20">
        <v>1743</v>
      </c>
      <c r="AZ25" s="20">
        <v>1372</v>
      </c>
      <c r="BA25" s="19">
        <v>789</v>
      </c>
      <c r="BB25" s="13">
        <v>144</v>
      </c>
      <c r="BC25" s="13">
        <v>81</v>
      </c>
      <c r="BD25" s="47">
        <f t="shared" si="6"/>
        <v>78.714859437751002</v>
      </c>
      <c r="BF25" s="66">
        <v>12</v>
      </c>
      <c r="BG25" s="20">
        <v>20976</v>
      </c>
      <c r="BH25" s="20">
        <v>4818</v>
      </c>
      <c r="BI25" s="19">
        <v>3445</v>
      </c>
      <c r="BJ25" s="13">
        <v>245</v>
      </c>
      <c r="BK25" s="13">
        <v>1337</v>
      </c>
      <c r="BL25" s="47">
        <f t="shared" si="7"/>
        <v>22.969107551487415</v>
      </c>
      <c r="BN25" s="66">
        <v>12</v>
      </c>
      <c r="BO25" s="20">
        <v>1731</v>
      </c>
      <c r="BP25" s="20">
        <v>1725</v>
      </c>
      <c r="BQ25" s="19">
        <v>1688</v>
      </c>
      <c r="BR25" s="13">
        <v>222</v>
      </c>
      <c r="BS25" s="13">
        <v>1044</v>
      </c>
      <c r="BT25" s="47">
        <f t="shared" si="8"/>
        <v>99.653379549393421</v>
      </c>
      <c r="BV25" s="66">
        <v>12</v>
      </c>
      <c r="BW25" s="35">
        <v>557</v>
      </c>
      <c r="BX25" s="35">
        <v>552</v>
      </c>
      <c r="BY25" s="35">
        <v>742</v>
      </c>
      <c r="BZ25" s="34">
        <v>53</v>
      </c>
      <c r="CA25" s="34">
        <v>7</v>
      </c>
      <c r="CB25" s="47">
        <f t="shared" si="9"/>
        <v>99.10233393177738</v>
      </c>
      <c r="CD25" s="66">
        <v>12</v>
      </c>
      <c r="CE25" s="20">
        <v>1498</v>
      </c>
      <c r="CF25" s="20">
        <v>418</v>
      </c>
      <c r="CG25" s="18">
        <v>45</v>
      </c>
      <c r="CH25" s="13">
        <v>6</v>
      </c>
      <c r="CI25" s="13">
        <v>5</v>
      </c>
      <c r="CJ25" s="47">
        <f t="shared" si="10"/>
        <v>27.903871829105473</v>
      </c>
      <c r="CL25" s="66">
        <v>12</v>
      </c>
      <c r="CM25" s="35">
        <v>278</v>
      </c>
      <c r="CN25" s="35">
        <v>278</v>
      </c>
      <c r="CO25" s="39">
        <v>1905</v>
      </c>
      <c r="CP25" s="34">
        <v>343</v>
      </c>
      <c r="CQ25" s="34">
        <v>22</v>
      </c>
      <c r="CR25" s="47">
        <f t="shared" si="11"/>
        <v>100</v>
      </c>
    </row>
    <row r="26" spans="2:96" ht="13.5" customHeight="1">
      <c r="B26" s="66">
        <v>13</v>
      </c>
      <c r="C26" s="11">
        <v>1340</v>
      </c>
      <c r="D26" s="11">
        <v>1261</v>
      </c>
      <c r="E26" s="12">
        <v>1334</v>
      </c>
      <c r="F26" s="13">
        <v>244</v>
      </c>
      <c r="G26" s="13">
        <v>99</v>
      </c>
      <c r="H26" s="47">
        <f t="shared" si="1"/>
        <v>94.104477611940297</v>
      </c>
      <c r="J26" s="66">
        <v>13</v>
      </c>
      <c r="K26" s="18">
        <v>33965</v>
      </c>
      <c r="L26" s="18">
        <v>22544</v>
      </c>
      <c r="M26" s="18">
        <v>29584</v>
      </c>
      <c r="N26" s="13">
        <v>2398</v>
      </c>
      <c r="O26" s="13">
        <v>10102</v>
      </c>
      <c r="P26" s="47">
        <f t="shared" si="2"/>
        <v>66.374208744295601</v>
      </c>
      <c r="R26" s="66">
        <v>13</v>
      </c>
      <c r="S26" s="20">
        <v>2300</v>
      </c>
      <c r="T26" s="20">
        <v>1590</v>
      </c>
      <c r="U26" s="19">
        <v>1525</v>
      </c>
      <c r="V26" s="13">
        <v>91</v>
      </c>
      <c r="W26" s="13">
        <v>149</v>
      </c>
      <c r="X26" s="47">
        <f t="shared" si="3"/>
        <v>69.130434782608702</v>
      </c>
      <c r="Z26" s="66">
        <v>13</v>
      </c>
      <c r="AA26" s="20">
        <v>19566</v>
      </c>
      <c r="AB26" s="20">
        <v>7895</v>
      </c>
      <c r="AC26" s="20">
        <v>10186</v>
      </c>
      <c r="AD26" s="13">
        <v>962</v>
      </c>
      <c r="AE26" s="13">
        <v>5842</v>
      </c>
      <c r="AF26" s="47">
        <f t="shared" si="4"/>
        <v>40.35060819789431</v>
      </c>
      <c r="AH26" s="66">
        <v>13</v>
      </c>
      <c r="AI26" s="18">
        <v>1995</v>
      </c>
      <c r="AJ26" s="20">
        <v>1505</v>
      </c>
      <c r="AK26" s="19">
        <v>1067</v>
      </c>
      <c r="AL26" s="13">
        <v>158</v>
      </c>
      <c r="AM26" s="13">
        <v>11</v>
      </c>
      <c r="AN26" s="47">
        <f t="shared" si="0"/>
        <v>75.438596491228068</v>
      </c>
      <c r="AP26" s="66">
        <v>13</v>
      </c>
      <c r="AQ26" s="20">
        <v>2228</v>
      </c>
      <c r="AR26" s="20">
        <v>1404</v>
      </c>
      <c r="AS26" s="19">
        <v>1277</v>
      </c>
      <c r="AT26" s="13">
        <v>15</v>
      </c>
      <c r="AU26" s="13">
        <v>255</v>
      </c>
      <c r="AV26" s="47">
        <f t="shared" si="5"/>
        <v>63.016157989228006</v>
      </c>
      <c r="AX26" s="66">
        <v>13</v>
      </c>
      <c r="AY26" s="20">
        <v>2006</v>
      </c>
      <c r="AZ26" s="20">
        <v>1540</v>
      </c>
      <c r="BA26" s="19">
        <v>783</v>
      </c>
      <c r="BB26" s="13">
        <v>132</v>
      </c>
      <c r="BC26" s="13">
        <v>103</v>
      </c>
      <c r="BD26" s="47">
        <f t="shared" si="6"/>
        <v>76.769690927218349</v>
      </c>
      <c r="BF26" s="66">
        <v>13</v>
      </c>
      <c r="BG26" s="20">
        <v>26686</v>
      </c>
      <c r="BH26" s="20">
        <v>5245</v>
      </c>
      <c r="BI26" s="19">
        <v>3856</v>
      </c>
      <c r="BJ26" s="13">
        <v>260</v>
      </c>
      <c r="BK26" s="13">
        <v>1665</v>
      </c>
      <c r="BL26" s="47">
        <f t="shared" si="7"/>
        <v>19.654500487146816</v>
      </c>
      <c r="BN26" s="66">
        <v>13</v>
      </c>
      <c r="BO26" s="20">
        <v>2388</v>
      </c>
      <c r="BP26" s="20">
        <v>2372</v>
      </c>
      <c r="BQ26" s="19">
        <v>2322</v>
      </c>
      <c r="BR26" s="13">
        <v>339</v>
      </c>
      <c r="BS26" s="13">
        <v>1226</v>
      </c>
      <c r="BT26" s="47">
        <f t="shared" si="8"/>
        <v>99.329983249581247</v>
      </c>
      <c r="BV26" s="66">
        <v>13</v>
      </c>
      <c r="BW26" s="35">
        <v>454</v>
      </c>
      <c r="BX26" s="35">
        <v>451</v>
      </c>
      <c r="BY26" s="35">
        <v>592</v>
      </c>
      <c r="BZ26" s="34">
        <v>26</v>
      </c>
      <c r="CA26" s="34">
        <v>15</v>
      </c>
      <c r="CB26" s="47">
        <f t="shared" si="9"/>
        <v>99.33920704845815</v>
      </c>
      <c r="CD26" s="66">
        <v>13</v>
      </c>
      <c r="CE26" s="20">
        <v>1645</v>
      </c>
      <c r="CF26" s="20">
        <v>347</v>
      </c>
      <c r="CG26" s="18">
        <v>53</v>
      </c>
      <c r="CH26" s="13">
        <v>4</v>
      </c>
      <c r="CI26" s="13">
        <v>12</v>
      </c>
      <c r="CJ26" s="47">
        <f t="shared" si="10"/>
        <v>21.09422492401216</v>
      </c>
      <c r="CL26" s="66">
        <v>13</v>
      </c>
      <c r="CM26" s="35">
        <v>291</v>
      </c>
      <c r="CN26" s="35">
        <v>291</v>
      </c>
      <c r="CO26" s="36">
        <v>2080</v>
      </c>
      <c r="CP26" s="34">
        <v>293</v>
      </c>
      <c r="CQ26" s="34">
        <v>20</v>
      </c>
      <c r="CR26" s="47">
        <f t="shared" si="11"/>
        <v>100</v>
      </c>
    </row>
    <row r="27" spans="2:96" ht="13.5" customHeight="1">
      <c r="B27" s="66">
        <v>14</v>
      </c>
      <c r="C27" s="11">
        <v>1396</v>
      </c>
      <c r="D27" s="11">
        <v>1336</v>
      </c>
      <c r="E27" s="11">
        <v>1405</v>
      </c>
      <c r="F27" s="41">
        <v>256</v>
      </c>
      <c r="G27" s="13">
        <v>80</v>
      </c>
      <c r="H27" s="47">
        <f t="shared" si="1"/>
        <v>95.702005730659025</v>
      </c>
      <c r="J27" s="66">
        <v>14</v>
      </c>
      <c r="K27" s="18">
        <v>36324</v>
      </c>
      <c r="L27" s="18">
        <v>23453</v>
      </c>
      <c r="M27" s="18">
        <v>29862</v>
      </c>
      <c r="N27" s="41">
        <v>2411</v>
      </c>
      <c r="O27" s="13">
        <v>9140</v>
      </c>
      <c r="P27" s="47">
        <f t="shared" si="2"/>
        <v>64.566127078515578</v>
      </c>
      <c r="R27" s="66">
        <v>14</v>
      </c>
      <c r="S27" s="18">
        <v>2374</v>
      </c>
      <c r="T27" s="18">
        <v>1572</v>
      </c>
      <c r="U27" s="18">
        <v>1527</v>
      </c>
      <c r="V27" s="41">
        <v>57</v>
      </c>
      <c r="W27" s="13">
        <v>154</v>
      </c>
      <c r="X27" s="47">
        <f t="shared" si="3"/>
        <v>66.217354675652913</v>
      </c>
      <c r="Z27" s="66">
        <v>14</v>
      </c>
      <c r="AA27" s="18">
        <v>18403</v>
      </c>
      <c r="AB27" s="18">
        <v>7022</v>
      </c>
      <c r="AC27" s="18">
        <v>8811</v>
      </c>
      <c r="AD27" s="41">
        <v>779</v>
      </c>
      <c r="AE27" s="13">
        <v>4616</v>
      </c>
      <c r="AF27" s="47">
        <f t="shared" si="4"/>
        <v>38.15682225724067</v>
      </c>
      <c r="AH27" s="66">
        <v>14</v>
      </c>
      <c r="AI27" s="18">
        <v>2151</v>
      </c>
      <c r="AJ27" s="18">
        <v>1503</v>
      </c>
      <c r="AK27" s="18">
        <v>1184</v>
      </c>
      <c r="AL27" s="41">
        <v>186</v>
      </c>
      <c r="AM27" s="13">
        <v>16</v>
      </c>
      <c r="AN27" s="47">
        <f t="shared" si="0"/>
        <v>69.874476987447693</v>
      </c>
      <c r="AP27" s="66">
        <v>14</v>
      </c>
      <c r="AQ27" s="18">
        <v>2357</v>
      </c>
      <c r="AR27" s="18">
        <v>1468</v>
      </c>
      <c r="AS27" s="18">
        <v>1355</v>
      </c>
      <c r="AT27" s="41">
        <v>11</v>
      </c>
      <c r="AU27" s="13">
        <v>230</v>
      </c>
      <c r="AV27" s="47">
        <f t="shared" si="5"/>
        <v>62.282562579550273</v>
      </c>
      <c r="AX27" s="66">
        <v>14</v>
      </c>
      <c r="AY27" s="18">
        <v>1830</v>
      </c>
      <c r="AZ27" s="18">
        <v>1234</v>
      </c>
      <c r="BA27" s="18">
        <v>815</v>
      </c>
      <c r="BB27" s="41">
        <v>131</v>
      </c>
      <c r="BC27" s="13">
        <v>90</v>
      </c>
      <c r="BD27" s="47">
        <f t="shared" si="6"/>
        <v>67.431693989071036</v>
      </c>
      <c r="BF27" s="66">
        <v>14</v>
      </c>
      <c r="BG27" s="18">
        <v>33872</v>
      </c>
      <c r="BH27" s="18">
        <v>6461</v>
      </c>
      <c r="BI27" s="18">
        <v>4214</v>
      </c>
      <c r="BJ27" s="41">
        <v>358</v>
      </c>
      <c r="BK27" s="13">
        <v>1796</v>
      </c>
      <c r="BL27" s="47">
        <f t="shared" si="7"/>
        <v>19.074752007557862</v>
      </c>
      <c r="BN27" s="66">
        <v>14</v>
      </c>
      <c r="BO27" s="18">
        <v>2987</v>
      </c>
      <c r="BP27" s="18">
        <v>2967</v>
      </c>
      <c r="BQ27" s="18">
        <v>2916</v>
      </c>
      <c r="BR27" s="42">
        <v>364</v>
      </c>
      <c r="BS27" s="13">
        <v>1354</v>
      </c>
      <c r="BT27" s="47">
        <f t="shared" si="8"/>
        <v>99.330431871442912</v>
      </c>
      <c r="BV27" s="66">
        <v>14</v>
      </c>
      <c r="BW27" s="35">
        <v>392</v>
      </c>
      <c r="BX27" s="35">
        <v>393</v>
      </c>
      <c r="BY27" s="35">
        <v>483</v>
      </c>
      <c r="BZ27" s="42">
        <f>56-10-20</f>
        <v>26</v>
      </c>
      <c r="CA27" s="34">
        <v>2</v>
      </c>
      <c r="CB27" s="47">
        <f t="shared" si="9"/>
        <v>100.25510204081633</v>
      </c>
      <c r="CD27" s="66">
        <v>14</v>
      </c>
      <c r="CE27" s="18">
        <v>4783</v>
      </c>
      <c r="CF27" s="18">
        <v>959</v>
      </c>
      <c r="CG27" s="18">
        <v>91</v>
      </c>
      <c r="CH27" s="42">
        <v>16</v>
      </c>
      <c r="CI27" s="13">
        <v>5</v>
      </c>
      <c r="CJ27" s="47">
        <f t="shared" si="10"/>
        <v>20.050177712732594</v>
      </c>
      <c r="CL27" s="66">
        <v>14</v>
      </c>
      <c r="CM27" s="42">
        <v>300</v>
      </c>
      <c r="CN27" s="42">
        <v>300</v>
      </c>
      <c r="CO27" s="42">
        <v>1928</v>
      </c>
      <c r="CP27" s="42">
        <v>271</v>
      </c>
      <c r="CQ27" s="44">
        <v>36</v>
      </c>
      <c r="CR27" s="47">
        <f t="shared" si="11"/>
        <v>100</v>
      </c>
    </row>
    <row r="28" spans="2:96" ht="13.5" customHeight="1">
      <c r="B28" s="68">
        <v>15</v>
      </c>
      <c r="C28" s="57">
        <v>1452</v>
      </c>
      <c r="D28" s="58">
        <v>1366</v>
      </c>
      <c r="E28" s="57">
        <v>1456</v>
      </c>
      <c r="F28" s="41">
        <v>252</v>
      </c>
      <c r="G28" s="23">
        <v>93</v>
      </c>
      <c r="H28" s="47">
        <f t="shared" si="1"/>
        <v>94.0771349862259</v>
      </c>
      <c r="J28" s="68">
        <v>15</v>
      </c>
      <c r="K28" s="52">
        <v>36568</v>
      </c>
      <c r="L28" s="53">
        <v>23659</v>
      </c>
      <c r="M28" s="52">
        <v>28999</v>
      </c>
      <c r="N28" s="41">
        <v>2216</v>
      </c>
      <c r="O28" s="23">
        <v>8110</v>
      </c>
      <c r="P28" s="47">
        <f t="shared" si="2"/>
        <v>64.69864362283964</v>
      </c>
      <c r="R28" s="68">
        <v>15</v>
      </c>
      <c r="S28" s="52">
        <v>2625</v>
      </c>
      <c r="T28" s="52">
        <v>1567</v>
      </c>
      <c r="U28" s="52">
        <v>1457</v>
      </c>
      <c r="V28" s="41">
        <v>79</v>
      </c>
      <c r="W28" s="13">
        <v>127</v>
      </c>
      <c r="X28" s="47">
        <f t="shared" si="3"/>
        <v>59.695238095238096</v>
      </c>
      <c r="Z28" s="68">
        <v>15</v>
      </c>
      <c r="AA28" s="52">
        <v>17595</v>
      </c>
      <c r="AB28" s="52">
        <v>7502</v>
      </c>
      <c r="AC28" s="52">
        <v>8531</v>
      </c>
      <c r="AD28" s="41">
        <v>756</v>
      </c>
      <c r="AE28" s="13">
        <v>4065</v>
      </c>
      <c r="AF28" s="47">
        <f t="shared" si="4"/>
        <v>42.637112816140949</v>
      </c>
      <c r="AH28" s="68">
        <v>15</v>
      </c>
      <c r="AI28" s="52">
        <v>2183</v>
      </c>
      <c r="AJ28" s="52">
        <v>1375</v>
      </c>
      <c r="AK28" s="52">
        <v>1088</v>
      </c>
      <c r="AL28" s="41">
        <v>147</v>
      </c>
      <c r="AM28" s="13">
        <v>16</v>
      </c>
      <c r="AN28" s="47">
        <f t="shared" si="0"/>
        <v>62.986715529088414</v>
      </c>
      <c r="AP28" s="68">
        <v>15</v>
      </c>
      <c r="AQ28" s="52">
        <v>2472</v>
      </c>
      <c r="AR28" s="52">
        <v>1569</v>
      </c>
      <c r="AS28" s="52">
        <v>1342</v>
      </c>
      <c r="AT28" s="41">
        <v>8</v>
      </c>
      <c r="AU28" s="13">
        <v>242</v>
      </c>
      <c r="AV28" s="47">
        <f t="shared" si="5"/>
        <v>63.470873786407772</v>
      </c>
      <c r="AX28" s="68">
        <v>15</v>
      </c>
      <c r="AY28" s="52">
        <v>2070</v>
      </c>
      <c r="AZ28" s="52">
        <v>1448</v>
      </c>
      <c r="BA28" s="52">
        <v>866</v>
      </c>
      <c r="BB28" s="41">
        <v>171</v>
      </c>
      <c r="BC28" s="13">
        <v>106</v>
      </c>
      <c r="BD28" s="47">
        <f t="shared" si="6"/>
        <v>69.951690821256037</v>
      </c>
      <c r="BF28" s="68">
        <v>15</v>
      </c>
      <c r="BG28" s="52">
        <v>40348</v>
      </c>
      <c r="BH28" s="52">
        <v>7820</v>
      </c>
      <c r="BI28" s="52">
        <v>5361</v>
      </c>
      <c r="BJ28" s="41">
        <v>484</v>
      </c>
      <c r="BK28" s="13">
        <v>2519</v>
      </c>
      <c r="BL28" s="47">
        <f t="shared" si="7"/>
        <v>19.381381976801823</v>
      </c>
      <c r="BN28" s="68">
        <v>15</v>
      </c>
      <c r="BO28" s="52">
        <v>4519</v>
      </c>
      <c r="BP28" s="52">
        <v>4457</v>
      </c>
      <c r="BQ28" s="52">
        <v>4345</v>
      </c>
      <c r="BR28" s="42">
        <v>652</v>
      </c>
      <c r="BS28" s="23">
        <v>1813</v>
      </c>
      <c r="BT28" s="47">
        <f t="shared" si="8"/>
        <v>98.628015047576909</v>
      </c>
      <c r="BV28" s="68">
        <v>15</v>
      </c>
      <c r="BW28" s="35">
        <v>375</v>
      </c>
      <c r="BX28" s="35">
        <v>364</v>
      </c>
      <c r="BY28" s="35">
        <v>432</v>
      </c>
      <c r="BZ28" s="42">
        <v>29</v>
      </c>
      <c r="CA28" s="34">
        <v>5</v>
      </c>
      <c r="CB28" s="47">
        <f t="shared" si="9"/>
        <v>97.066666666666663</v>
      </c>
      <c r="CD28" s="68">
        <v>15</v>
      </c>
      <c r="CE28" s="52">
        <v>5793</v>
      </c>
      <c r="CF28" s="52">
        <v>2937</v>
      </c>
      <c r="CG28" s="52">
        <v>127</v>
      </c>
      <c r="CH28" s="42">
        <v>10</v>
      </c>
      <c r="CI28" s="13">
        <v>30</v>
      </c>
      <c r="CJ28" s="47">
        <f t="shared" si="10"/>
        <v>50.699119627136199</v>
      </c>
      <c r="CL28" s="68">
        <v>15</v>
      </c>
      <c r="CM28" s="42">
        <v>208</v>
      </c>
      <c r="CN28" s="42">
        <v>202</v>
      </c>
      <c r="CO28" s="42">
        <v>1725</v>
      </c>
      <c r="CP28" s="42">
        <v>325</v>
      </c>
      <c r="CQ28" s="44">
        <v>33</v>
      </c>
      <c r="CR28" s="47">
        <f t="shared" si="11"/>
        <v>97.115384615384613</v>
      </c>
    </row>
    <row r="29" spans="2:96" ht="13.5" customHeight="1">
      <c r="B29" s="68">
        <v>16</v>
      </c>
      <c r="C29" s="57">
        <v>1419</v>
      </c>
      <c r="D29" s="58">
        <v>1342</v>
      </c>
      <c r="E29" s="57">
        <v>1391</v>
      </c>
      <c r="F29" s="41">
        <v>281</v>
      </c>
      <c r="G29" s="23">
        <v>57</v>
      </c>
      <c r="H29" s="47">
        <f t="shared" si="1"/>
        <v>94.573643410852711</v>
      </c>
      <c r="J29" s="68">
        <v>16</v>
      </c>
      <c r="K29" s="52">
        <v>35937</v>
      </c>
      <c r="L29" s="53">
        <v>22938</v>
      </c>
      <c r="M29" s="52">
        <v>27069</v>
      </c>
      <c r="N29" s="41">
        <v>2023</v>
      </c>
      <c r="O29" s="23">
        <v>6408</v>
      </c>
      <c r="P29" s="47">
        <f t="shared" si="2"/>
        <v>63.828366307705153</v>
      </c>
      <c r="R29" s="68">
        <v>16</v>
      </c>
      <c r="S29" s="52">
        <v>2537</v>
      </c>
      <c r="T29" s="53">
        <v>1581</v>
      </c>
      <c r="U29" s="52">
        <v>1388</v>
      </c>
      <c r="V29" s="41">
        <v>81</v>
      </c>
      <c r="W29" s="23">
        <v>111</v>
      </c>
      <c r="X29" s="47">
        <f t="shared" si="3"/>
        <v>62.317698068584939</v>
      </c>
      <c r="Z29" s="68">
        <v>16</v>
      </c>
      <c r="AA29" s="52">
        <v>14424</v>
      </c>
      <c r="AB29" s="53">
        <v>5915</v>
      </c>
      <c r="AC29" s="52">
        <v>7063</v>
      </c>
      <c r="AD29" s="41">
        <v>569</v>
      </c>
      <c r="AE29" s="23">
        <v>3073</v>
      </c>
      <c r="AF29" s="47">
        <f t="shared" si="4"/>
        <v>41.008042151968937</v>
      </c>
      <c r="AH29" s="68">
        <v>16</v>
      </c>
      <c r="AI29" s="52">
        <v>2543</v>
      </c>
      <c r="AJ29" s="53">
        <v>1517</v>
      </c>
      <c r="AK29" s="52">
        <v>1210</v>
      </c>
      <c r="AL29" s="41">
        <v>205</v>
      </c>
      <c r="AM29" s="23">
        <v>54</v>
      </c>
      <c r="AN29" s="47">
        <f t="shared" si="0"/>
        <v>59.653952025167129</v>
      </c>
      <c r="AP29" s="68">
        <v>16</v>
      </c>
      <c r="AQ29" s="52">
        <v>2176</v>
      </c>
      <c r="AR29" s="53">
        <v>1403</v>
      </c>
      <c r="AS29" s="52">
        <v>1107</v>
      </c>
      <c r="AT29" s="41">
        <v>8</v>
      </c>
      <c r="AU29" s="23">
        <v>151</v>
      </c>
      <c r="AV29" s="47">
        <f t="shared" si="5"/>
        <v>64.476102941176464</v>
      </c>
      <c r="AW29" s="15"/>
      <c r="AX29" s="68">
        <v>16</v>
      </c>
      <c r="AY29" s="52">
        <v>2174</v>
      </c>
      <c r="AZ29" s="53">
        <v>1513</v>
      </c>
      <c r="BA29" s="52">
        <v>867</v>
      </c>
      <c r="BB29" s="41">
        <v>177</v>
      </c>
      <c r="BC29" s="23">
        <v>103</v>
      </c>
      <c r="BD29" s="47">
        <f t="shared" si="6"/>
        <v>69.59521619135235</v>
      </c>
      <c r="BE29" s="15"/>
      <c r="BF29" s="68">
        <v>16</v>
      </c>
      <c r="BG29" s="52">
        <v>37857</v>
      </c>
      <c r="BH29" s="53">
        <v>8566</v>
      </c>
      <c r="BI29" s="52">
        <v>5993</v>
      </c>
      <c r="BJ29" s="41">
        <v>575</v>
      </c>
      <c r="BK29" s="23">
        <v>2844</v>
      </c>
      <c r="BL29" s="47">
        <f t="shared" si="7"/>
        <v>22.627255197189424</v>
      </c>
      <c r="BM29" s="15"/>
      <c r="BN29" s="68">
        <v>16</v>
      </c>
      <c r="BO29" s="52">
        <v>5547</v>
      </c>
      <c r="BP29" s="53">
        <v>5310</v>
      </c>
      <c r="BQ29" s="52">
        <v>4935</v>
      </c>
      <c r="BR29" s="42">
        <v>764</v>
      </c>
      <c r="BS29" s="23">
        <v>1597</v>
      </c>
      <c r="BT29" s="47">
        <f t="shared" si="8"/>
        <v>95.727420227149807</v>
      </c>
      <c r="BU29" s="15"/>
      <c r="BV29" s="68">
        <v>16</v>
      </c>
      <c r="BW29" s="50">
        <v>522</v>
      </c>
      <c r="BX29" s="50">
        <v>502</v>
      </c>
      <c r="BY29" s="35">
        <v>590</v>
      </c>
      <c r="BZ29" s="51">
        <v>31</v>
      </c>
      <c r="CA29" s="37">
        <v>7</v>
      </c>
      <c r="CB29" s="47">
        <f t="shared" si="9"/>
        <v>96.168582375478934</v>
      </c>
      <c r="CD29" s="68">
        <v>16</v>
      </c>
      <c r="CE29" s="52">
        <v>7675</v>
      </c>
      <c r="CF29" s="53">
        <v>2957</v>
      </c>
      <c r="CG29" s="52">
        <v>152</v>
      </c>
      <c r="CH29" s="42">
        <v>27</v>
      </c>
      <c r="CI29" s="23">
        <v>24</v>
      </c>
      <c r="CJ29" s="47">
        <f t="shared" si="10"/>
        <v>38.527687296416936</v>
      </c>
      <c r="CK29" s="15"/>
      <c r="CL29" s="68">
        <v>16</v>
      </c>
      <c r="CM29" s="42">
        <v>249</v>
      </c>
      <c r="CN29" s="46">
        <v>243</v>
      </c>
      <c r="CO29" s="42">
        <v>1422</v>
      </c>
      <c r="CP29" s="42">
        <v>248</v>
      </c>
      <c r="CQ29" s="46">
        <v>18</v>
      </c>
      <c r="CR29" s="47">
        <f t="shared" si="11"/>
        <v>97.590361445783131</v>
      </c>
    </row>
    <row r="30" spans="2:96" ht="13.5" customHeight="1">
      <c r="B30" s="66">
        <v>17</v>
      </c>
      <c r="C30" s="57">
        <v>1392</v>
      </c>
      <c r="D30" s="57">
        <v>1345</v>
      </c>
      <c r="E30" s="57">
        <v>1338</v>
      </c>
      <c r="F30" s="41">
        <v>274</v>
      </c>
      <c r="G30" s="41">
        <v>67</v>
      </c>
      <c r="H30" s="47">
        <f t="shared" si="1"/>
        <v>96.6235632183908</v>
      </c>
      <c r="J30" s="66">
        <v>17</v>
      </c>
      <c r="K30" s="52">
        <v>34484</v>
      </c>
      <c r="L30" s="52">
        <v>23304</v>
      </c>
      <c r="M30" s="52">
        <v>27130</v>
      </c>
      <c r="N30" s="41">
        <v>2096</v>
      </c>
      <c r="O30" s="41">
        <v>6103</v>
      </c>
      <c r="P30" s="47">
        <f t="shared" si="2"/>
        <v>67.579167149982609</v>
      </c>
      <c r="R30" s="66">
        <v>17</v>
      </c>
      <c r="S30" s="52">
        <v>2479</v>
      </c>
      <c r="T30" s="52">
        <v>1638</v>
      </c>
      <c r="U30" s="52">
        <v>1522</v>
      </c>
      <c r="V30" s="41">
        <v>68</v>
      </c>
      <c r="W30" s="41">
        <v>139</v>
      </c>
      <c r="X30" s="47">
        <f t="shared" si="3"/>
        <v>66.075030254134731</v>
      </c>
      <c r="Z30" s="66">
        <v>17</v>
      </c>
      <c r="AA30" s="52">
        <v>10978</v>
      </c>
      <c r="AB30" s="52">
        <v>5376</v>
      </c>
      <c r="AC30" s="52">
        <v>6439</v>
      </c>
      <c r="AD30" s="41">
        <v>534</v>
      </c>
      <c r="AE30" s="41">
        <v>2616</v>
      </c>
      <c r="AF30" s="47">
        <f t="shared" si="4"/>
        <v>48.970668609947168</v>
      </c>
      <c r="AH30" s="66">
        <v>17</v>
      </c>
      <c r="AI30" s="52">
        <v>2347</v>
      </c>
      <c r="AJ30" s="52">
        <v>1453</v>
      </c>
      <c r="AK30" s="52">
        <v>1111</v>
      </c>
      <c r="AL30" s="41">
        <v>166</v>
      </c>
      <c r="AM30" s="41">
        <v>28</v>
      </c>
      <c r="AN30" s="47">
        <f t="shared" si="0"/>
        <v>61.908819769919049</v>
      </c>
      <c r="AP30" s="66">
        <v>17</v>
      </c>
      <c r="AQ30" s="52">
        <v>2076</v>
      </c>
      <c r="AR30" s="52">
        <v>1443</v>
      </c>
      <c r="AS30" s="52">
        <v>1074</v>
      </c>
      <c r="AT30" s="41">
        <v>12</v>
      </c>
      <c r="AU30" s="41">
        <v>142</v>
      </c>
      <c r="AV30" s="47">
        <f t="shared" si="5"/>
        <v>69.508670520231206</v>
      </c>
      <c r="AW30" s="15"/>
      <c r="AX30" s="66">
        <v>17</v>
      </c>
      <c r="AY30" s="52">
        <v>1904</v>
      </c>
      <c r="AZ30" s="52">
        <v>1361</v>
      </c>
      <c r="BA30" s="52">
        <v>791</v>
      </c>
      <c r="BB30" s="41">
        <v>178</v>
      </c>
      <c r="BC30" s="41">
        <v>86</v>
      </c>
      <c r="BD30" s="47">
        <f t="shared" si="6"/>
        <v>71.481092436974791</v>
      </c>
      <c r="BE30" s="15"/>
      <c r="BF30" s="66">
        <v>17</v>
      </c>
      <c r="BG30" s="52">
        <v>34518</v>
      </c>
      <c r="BH30" s="52">
        <v>8961</v>
      </c>
      <c r="BI30" s="52">
        <v>6107</v>
      </c>
      <c r="BJ30" s="41">
        <v>496</v>
      </c>
      <c r="BK30" s="41">
        <v>2833</v>
      </c>
      <c r="BL30" s="47">
        <f t="shared" si="7"/>
        <v>25.960368503389535</v>
      </c>
      <c r="BM30" s="15"/>
      <c r="BN30" s="66">
        <v>17</v>
      </c>
      <c r="BO30" s="52">
        <v>5403</v>
      </c>
      <c r="BP30" s="52">
        <v>5198</v>
      </c>
      <c r="BQ30" s="52">
        <v>4889</v>
      </c>
      <c r="BR30" s="42">
        <v>793</v>
      </c>
      <c r="BS30" s="41">
        <v>1593</v>
      </c>
      <c r="BT30" s="47">
        <f t="shared" si="8"/>
        <v>96.205811586155832</v>
      </c>
      <c r="BU30" s="15"/>
      <c r="BV30" s="66">
        <v>17</v>
      </c>
      <c r="BW30" s="35">
        <f>11864-8751-2420</f>
        <v>693</v>
      </c>
      <c r="BX30" s="35">
        <f>6209-3797-1741</f>
        <v>671</v>
      </c>
      <c r="BY30" s="35">
        <f>4602-2286-1502</f>
        <v>814</v>
      </c>
      <c r="BZ30" s="42">
        <v>35</v>
      </c>
      <c r="CA30" s="43">
        <f>356-282-67</f>
        <v>7</v>
      </c>
      <c r="CB30" s="47">
        <f t="shared" si="9"/>
        <v>96.825396825396822</v>
      </c>
      <c r="CD30" s="66">
        <v>17</v>
      </c>
      <c r="CE30" s="52">
        <v>3765</v>
      </c>
      <c r="CF30" s="52">
        <v>2194</v>
      </c>
      <c r="CG30" s="52">
        <v>209</v>
      </c>
      <c r="CH30" s="42">
        <v>27</v>
      </c>
      <c r="CI30" s="41">
        <v>35</v>
      </c>
      <c r="CJ30" s="47">
        <f t="shared" si="10"/>
        <v>58.27357237715804</v>
      </c>
      <c r="CK30" s="15"/>
      <c r="CL30" s="66">
        <v>17</v>
      </c>
      <c r="CM30" s="42">
        <v>221</v>
      </c>
      <c r="CN30" s="42">
        <v>213</v>
      </c>
      <c r="CO30" s="42">
        <v>1771</v>
      </c>
      <c r="CP30" s="42">
        <v>273</v>
      </c>
      <c r="CQ30" s="42">
        <v>27</v>
      </c>
      <c r="CR30" s="47">
        <f t="shared" si="11"/>
        <v>96.380090497737555</v>
      </c>
    </row>
    <row r="31" spans="2:96" ht="13.5" customHeight="1">
      <c r="B31" s="66">
        <v>18</v>
      </c>
      <c r="C31" s="57">
        <v>1309</v>
      </c>
      <c r="D31" s="57">
        <v>1267</v>
      </c>
      <c r="E31" s="57">
        <v>1241</v>
      </c>
      <c r="F31" s="41">
        <v>246</v>
      </c>
      <c r="G31" s="41">
        <v>69</v>
      </c>
      <c r="H31" s="47">
        <f t="shared" si="1"/>
        <v>96.791443850267385</v>
      </c>
      <c r="J31" s="66">
        <v>18</v>
      </c>
      <c r="K31" s="52">
        <v>33987</v>
      </c>
      <c r="L31" s="52">
        <v>23331</v>
      </c>
      <c r="M31" s="52">
        <v>27075</v>
      </c>
      <c r="N31" s="41">
        <v>2095</v>
      </c>
      <c r="O31" s="41">
        <v>5919</v>
      </c>
      <c r="P31" s="47">
        <f t="shared" ref="P31:P38" si="12">L31/K31%</f>
        <v>68.646835554770945</v>
      </c>
      <c r="R31" s="66">
        <v>18</v>
      </c>
      <c r="S31" s="52">
        <v>2658</v>
      </c>
      <c r="T31" s="52">
        <v>1812</v>
      </c>
      <c r="U31" s="52">
        <v>1693</v>
      </c>
      <c r="V31" s="41">
        <v>96</v>
      </c>
      <c r="W31" s="41">
        <v>149</v>
      </c>
      <c r="X31" s="47">
        <f t="shared" ref="X31:X38" si="13">T31/S31%</f>
        <v>68.171557562076757</v>
      </c>
      <c r="Z31" s="66">
        <v>18</v>
      </c>
      <c r="AA31" s="52">
        <v>8636</v>
      </c>
      <c r="AB31" s="52">
        <v>4841</v>
      </c>
      <c r="AC31" s="52">
        <v>5780</v>
      </c>
      <c r="AD31" s="41">
        <v>490</v>
      </c>
      <c r="AE31" s="41">
        <v>2117</v>
      </c>
      <c r="AF31" s="47">
        <f t="shared" ref="AF31:AF38" si="14">AB31/AA31%</f>
        <v>56.056044465030105</v>
      </c>
      <c r="AH31" s="66">
        <v>18</v>
      </c>
      <c r="AI31" s="52">
        <v>2408</v>
      </c>
      <c r="AJ31" s="52">
        <v>1545</v>
      </c>
      <c r="AK31" s="52">
        <v>1252</v>
      </c>
      <c r="AL31" s="41">
        <v>179</v>
      </c>
      <c r="AM31" s="41">
        <v>32</v>
      </c>
      <c r="AN31" s="47">
        <f t="shared" si="0"/>
        <v>64.161129568106318</v>
      </c>
      <c r="AP31" s="66">
        <v>18</v>
      </c>
      <c r="AQ31" s="52">
        <v>1948</v>
      </c>
      <c r="AR31" s="52">
        <v>1460</v>
      </c>
      <c r="AS31" s="52">
        <v>1058</v>
      </c>
      <c r="AT31" s="41">
        <v>5</v>
      </c>
      <c r="AU31" s="41">
        <v>106</v>
      </c>
      <c r="AV31" s="47">
        <f t="shared" ref="AV31:AV38" si="15">AR31/AQ31%</f>
        <v>74.948665297741272</v>
      </c>
      <c r="AW31" s="15"/>
      <c r="AX31" s="66">
        <v>18</v>
      </c>
      <c r="AY31" s="52">
        <v>1759</v>
      </c>
      <c r="AZ31" s="52">
        <v>1337</v>
      </c>
      <c r="BA31" s="52">
        <v>825</v>
      </c>
      <c r="BB31" s="41">
        <v>193</v>
      </c>
      <c r="BC31" s="41">
        <v>103</v>
      </c>
      <c r="BD31" s="47">
        <f t="shared" ref="BD31:BD38" si="16">AZ31/AY31%</f>
        <v>76.009096077316656</v>
      </c>
      <c r="BE31" s="15"/>
      <c r="BF31" s="66">
        <v>18</v>
      </c>
      <c r="BG31" s="52">
        <v>31030</v>
      </c>
      <c r="BH31" s="52">
        <v>9211</v>
      </c>
      <c r="BI31" s="52">
        <v>6209</v>
      </c>
      <c r="BJ31" s="41">
        <v>602</v>
      </c>
      <c r="BK31" s="41">
        <v>3044</v>
      </c>
      <c r="BL31" s="47">
        <f t="shared" ref="BL31:BL38" si="17">BH31/BG31%</f>
        <v>29.684176603287142</v>
      </c>
      <c r="BM31" s="15"/>
      <c r="BN31" s="66">
        <v>18</v>
      </c>
      <c r="BO31" s="52">
        <v>5134</v>
      </c>
      <c r="BP31" s="52">
        <v>4866</v>
      </c>
      <c r="BQ31" s="52">
        <v>4495</v>
      </c>
      <c r="BR31" s="42">
        <v>803</v>
      </c>
      <c r="BS31" s="41">
        <v>1554</v>
      </c>
      <c r="BT31" s="47">
        <f t="shared" ref="BT31:BT38" si="18">BP31/BO31%</f>
        <v>94.779898714452656</v>
      </c>
      <c r="BU31" s="15"/>
      <c r="BV31" s="66">
        <v>18</v>
      </c>
      <c r="BW31" s="35">
        <f>11723-8326-2602</f>
        <v>795</v>
      </c>
      <c r="BX31" s="35">
        <f>6548-3779-1999</f>
        <v>770</v>
      </c>
      <c r="BY31" s="35">
        <f>4882-2254-1715</f>
        <v>913</v>
      </c>
      <c r="BZ31" s="42">
        <v>47</v>
      </c>
      <c r="CA31" s="43">
        <f>326-242-75</f>
        <v>9</v>
      </c>
      <c r="CB31" s="47">
        <f t="shared" ref="CB31:CB38" si="19">BX31/BW31%</f>
        <v>96.855345911949684</v>
      </c>
      <c r="CD31" s="66">
        <v>18</v>
      </c>
      <c r="CE31" s="52">
        <v>1479</v>
      </c>
      <c r="CF31" s="52">
        <v>622</v>
      </c>
      <c r="CG31" s="52">
        <v>74</v>
      </c>
      <c r="CH31" s="42">
        <v>10</v>
      </c>
      <c r="CI31" s="41">
        <v>10</v>
      </c>
      <c r="CJ31" s="47">
        <f t="shared" ref="CJ31:CJ38" si="20">CF31/CE31%</f>
        <v>42.055442866801897</v>
      </c>
      <c r="CK31" s="15"/>
      <c r="CL31" s="66">
        <v>18</v>
      </c>
      <c r="CM31" s="42">
        <v>210</v>
      </c>
      <c r="CN31" s="42">
        <v>205</v>
      </c>
      <c r="CO31" s="42">
        <v>1380</v>
      </c>
      <c r="CP31" s="42">
        <v>214</v>
      </c>
      <c r="CQ31" s="42">
        <v>20</v>
      </c>
      <c r="CR31" s="69">
        <f t="shared" ref="CR31:CR38" si="21">CN31/CM31%</f>
        <v>97.61904761904762</v>
      </c>
    </row>
    <row r="32" spans="2:96" ht="13.5" customHeight="1">
      <c r="B32" s="65" t="s">
        <v>24</v>
      </c>
      <c r="C32" s="57">
        <v>1199</v>
      </c>
      <c r="D32" s="57">
        <v>1157</v>
      </c>
      <c r="E32" s="57">
        <v>1161</v>
      </c>
      <c r="F32" s="41">
        <v>272</v>
      </c>
      <c r="G32" s="41">
        <v>62</v>
      </c>
      <c r="H32" s="47">
        <f t="shared" ref="H32:H38" si="22">D32/C32%</f>
        <v>96.497080900750618</v>
      </c>
      <c r="J32" s="65" t="s">
        <v>24</v>
      </c>
      <c r="K32" s="57">
        <v>30986</v>
      </c>
      <c r="L32" s="57">
        <v>22062</v>
      </c>
      <c r="M32" s="57">
        <v>25458</v>
      </c>
      <c r="N32" s="41">
        <v>2041</v>
      </c>
      <c r="O32" s="41">
        <v>5583</v>
      </c>
      <c r="P32" s="47">
        <f t="shared" si="12"/>
        <v>71.199896727554375</v>
      </c>
      <c r="R32" s="65" t="s">
        <v>24</v>
      </c>
      <c r="S32" s="57">
        <v>2553</v>
      </c>
      <c r="T32" s="57">
        <v>1869</v>
      </c>
      <c r="U32" s="57">
        <v>1684</v>
      </c>
      <c r="V32" s="41">
        <v>108</v>
      </c>
      <c r="W32" s="41">
        <v>117</v>
      </c>
      <c r="X32" s="47">
        <f t="shared" si="13"/>
        <v>73.207990599294945</v>
      </c>
      <c r="Z32" s="65" t="s">
        <v>24</v>
      </c>
      <c r="AA32" s="57">
        <v>7384</v>
      </c>
      <c r="AB32" s="57">
        <v>4242</v>
      </c>
      <c r="AC32" s="57">
        <v>5054</v>
      </c>
      <c r="AD32" s="41">
        <v>389</v>
      </c>
      <c r="AE32" s="41">
        <v>1828</v>
      </c>
      <c r="AF32" s="47">
        <f t="shared" si="14"/>
        <v>57.448537378114843</v>
      </c>
      <c r="AH32" s="65" t="s">
        <v>24</v>
      </c>
      <c r="AI32" s="57">
        <v>2157</v>
      </c>
      <c r="AJ32" s="57">
        <v>1358</v>
      </c>
      <c r="AK32" s="57">
        <v>1104</v>
      </c>
      <c r="AL32" s="41">
        <v>162</v>
      </c>
      <c r="AM32" s="41">
        <v>26</v>
      </c>
      <c r="AN32" s="47">
        <f t="shared" si="0"/>
        <v>62.957811775614282</v>
      </c>
      <c r="AP32" s="65" t="s">
        <v>24</v>
      </c>
      <c r="AQ32" s="57">
        <v>1766</v>
      </c>
      <c r="AR32" s="57">
        <v>1394</v>
      </c>
      <c r="AS32" s="57">
        <v>1013</v>
      </c>
      <c r="AT32" s="41">
        <v>5</v>
      </c>
      <c r="AU32" s="41">
        <v>121</v>
      </c>
      <c r="AV32" s="47">
        <f t="shared" si="15"/>
        <v>78.935447338618346</v>
      </c>
      <c r="AX32" s="65" t="s">
        <v>24</v>
      </c>
      <c r="AY32" s="57">
        <v>1519</v>
      </c>
      <c r="AZ32" s="57">
        <v>1120</v>
      </c>
      <c r="BA32" s="57">
        <v>764</v>
      </c>
      <c r="BB32" s="41">
        <v>200</v>
      </c>
      <c r="BC32" s="41">
        <v>102</v>
      </c>
      <c r="BD32" s="47">
        <f t="shared" si="16"/>
        <v>73.732718894009224</v>
      </c>
      <c r="BF32" s="65" t="s">
        <v>24</v>
      </c>
      <c r="BG32" s="57">
        <v>27383</v>
      </c>
      <c r="BH32" s="57">
        <v>9041</v>
      </c>
      <c r="BI32" s="57">
        <v>5901</v>
      </c>
      <c r="BJ32" s="41">
        <v>624</v>
      </c>
      <c r="BK32" s="41">
        <v>2905</v>
      </c>
      <c r="BL32" s="47">
        <f t="shared" si="17"/>
        <v>33.016835262754263</v>
      </c>
      <c r="BN32" s="65" t="s">
        <v>24</v>
      </c>
      <c r="BO32" s="57">
        <v>4582</v>
      </c>
      <c r="BP32" s="57">
        <v>4424</v>
      </c>
      <c r="BQ32" s="57">
        <v>4230</v>
      </c>
      <c r="BR32" s="41">
        <v>831</v>
      </c>
      <c r="BS32" s="41">
        <v>1562</v>
      </c>
      <c r="BT32" s="47">
        <f t="shared" si="18"/>
        <v>96.551724137931032</v>
      </c>
      <c r="BV32" s="65" t="s">
        <v>24</v>
      </c>
      <c r="BW32" s="57">
        <v>810</v>
      </c>
      <c r="BX32" s="57">
        <v>787</v>
      </c>
      <c r="BY32" s="57">
        <v>892</v>
      </c>
      <c r="BZ32" s="41">
        <v>56</v>
      </c>
      <c r="CA32" s="41">
        <v>8</v>
      </c>
      <c r="CB32" s="47">
        <f t="shared" si="19"/>
        <v>97.160493827160494</v>
      </c>
      <c r="CD32" s="65" t="s">
        <v>24</v>
      </c>
      <c r="CE32" s="57">
        <v>1410</v>
      </c>
      <c r="CF32" s="57">
        <v>419</v>
      </c>
      <c r="CG32" s="57">
        <v>68</v>
      </c>
      <c r="CH32" s="41">
        <v>10</v>
      </c>
      <c r="CI32" s="41">
        <v>6</v>
      </c>
      <c r="CJ32" s="47">
        <f t="shared" si="20"/>
        <v>29.716312056737589</v>
      </c>
      <c r="CL32" s="65" t="s">
        <v>24</v>
      </c>
      <c r="CM32" s="57">
        <v>424</v>
      </c>
      <c r="CN32" s="57">
        <v>415</v>
      </c>
      <c r="CO32" s="57">
        <v>1529</v>
      </c>
      <c r="CP32" s="41">
        <v>239</v>
      </c>
      <c r="CQ32" s="41">
        <v>9</v>
      </c>
      <c r="CR32" s="47">
        <f t="shared" si="21"/>
        <v>97.877358490566039</v>
      </c>
    </row>
    <row r="33" spans="2:97" ht="13.5" customHeight="1">
      <c r="B33" s="65" t="s">
        <v>25</v>
      </c>
      <c r="C33" s="85">
        <v>1301</v>
      </c>
      <c r="D33" s="85">
        <v>1237</v>
      </c>
      <c r="E33" s="85">
        <v>1211</v>
      </c>
      <c r="F33" s="86">
        <v>296</v>
      </c>
      <c r="G33" s="86">
        <v>50</v>
      </c>
      <c r="H33" s="87">
        <f t="shared" si="22"/>
        <v>95.080707148347429</v>
      </c>
      <c r="I33" s="88"/>
      <c r="J33" s="65" t="s">
        <v>25</v>
      </c>
      <c r="K33" s="85">
        <v>28446</v>
      </c>
      <c r="L33" s="57">
        <v>20180</v>
      </c>
      <c r="M33" s="57">
        <v>23164</v>
      </c>
      <c r="N33" s="41">
        <v>1805</v>
      </c>
      <c r="O33" s="41">
        <v>5212</v>
      </c>
      <c r="P33" s="87">
        <f t="shared" si="12"/>
        <v>70.941432890388811</v>
      </c>
      <c r="R33" s="65" t="s">
        <v>25</v>
      </c>
      <c r="S33" s="85">
        <v>2664</v>
      </c>
      <c r="T33" s="57">
        <v>1953</v>
      </c>
      <c r="U33" s="57">
        <v>1824</v>
      </c>
      <c r="V33" s="41">
        <v>118</v>
      </c>
      <c r="W33" s="41">
        <v>151</v>
      </c>
      <c r="X33" s="87">
        <f t="shared" si="13"/>
        <v>73.310810810810807</v>
      </c>
      <c r="Z33" s="65" t="s">
        <v>25</v>
      </c>
      <c r="AA33" s="85">
        <v>6388</v>
      </c>
      <c r="AB33" s="57">
        <v>3701</v>
      </c>
      <c r="AC33" s="57">
        <v>4474</v>
      </c>
      <c r="AD33" s="41">
        <v>301</v>
      </c>
      <c r="AE33" s="41">
        <v>1661</v>
      </c>
      <c r="AF33" s="87">
        <f t="shared" si="14"/>
        <v>57.936756418284283</v>
      </c>
      <c r="AH33" s="65" t="s">
        <v>25</v>
      </c>
      <c r="AI33" s="85">
        <v>2232</v>
      </c>
      <c r="AJ33" s="57">
        <v>1485</v>
      </c>
      <c r="AK33" s="57">
        <v>1140</v>
      </c>
      <c r="AL33" s="41">
        <v>180</v>
      </c>
      <c r="AM33" s="41">
        <v>41</v>
      </c>
      <c r="AN33" s="87">
        <f t="shared" si="0"/>
        <v>66.532258064516128</v>
      </c>
      <c r="AP33" s="65" t="s">
        <v>25</v>
      </c>
      <c r="AQ33" s="85">
        <v>1592</v>
      </c>
      <c r="AR33" s="57">
        <v>1326</v>
      </c>
      <c r="AS33" s="57">
        <v>951</v>
      </c>
      <c r="AT33" s="41">
        <v>5</v>
      </c>
      <c r="AU33" s="41">
        <v>127</v>
      </c>
      <c r="AV33" s="87">
        <f t="shared" si="15"/>
        <v>83.291457286432163</v>
      </c>
      <c r="AX33" s="65" t="s">
        <v>25</v>
      </c>
      <c r="AY33" s="85">
        <v>1449</v>
      </c>
      <c r="AZ33" s="57">
        <v>1054</v>
      </c>
      <c r="BA33" s="57">
        <v>659</v>
      </c>
      <c r="BB33" s="41">
        <v>165</v>
      </c>
      <c r="BC33" s="41">
        <v>66</v>
      </c>
      <c r="BD33" s="87">
        <f t="shared" si="16"/>
        <v>72.739820565907522</v>
      </c>
      <c r="BF33" s="65" t="s">
        <v>25</v>
      </c>
      <c r="BG33" s="85">
        <v>24912</v>
      </c>
      <c r="BH33" s="57">
        <v>8682</v>
      </c>
      <c r="BI33" s="57">
        <v>5881</v>
      </c>
      <c r="BJ33" s="41">
        <v>510</v>
      </c>
      <c r="BK33" s="41">
        <v>2883</v>
      </c>
      <c r="BL33" s="87">
        <f t="shared" si="17"/>
        <v>34.850674373795762</v>
      </c>
      <c r="BN33" s="65" t="s">
        <v>25</v>
      </c>
      <c r="BO33" s="85">
        <v>3873</v>
      </c>
      <c r="BP33" s="57">
        <v>3621</v>
      </c>
      <c r="BQ33" s="57">
        <v>3404</v>
      </c>
      <c r="BR33" s="41">
        <v>614</v>
      </c>
      <c r="BS33" s="41">
        <v>1355</v>
      </c>
      <c r="BT33" s="87">
        <f t="shared" si="18"/>
        <v>93.493415956622783</v>
      </c>
      <c r="BV33" s="65" t="s">
        <v>25</v>
      </c>
      <c r="BW33" s="57">
        <v>816</v>
      </c>
      <c r="BX33" s="57">
        <v>787</v>
      </c>
      <c r="BY33" s="57">
        <v>857</v>
      </c>
      <c r="BZ33" s="41">
        <v>28</v>
      </c>
      <c r="CA33" s="41">
        <v>5</v>
      </c>
      <c r="CB33" s="47">
        <f t="shared" si="19"/>
        <v>96.446078431372541</v>
      </c>
      <c r="CD33" s="65" t="s">
        <v>25</v>
      </c>
      <c r="CE33" s="96">
        <v>1203</v>
      </c>
      <c r="CF33" s="57">
        <v>395</v>
      </c>
      <c r="CG33" s="57">
        <v>87</v>
      </c>
      <c r="CH33" s="41">
        <v>18</v>
      </c>
      <c r="CI33" s="41">
        <v>14</v>
      </c>
      <c r="CJ33" s="97">
        <f t="shared" si="20"/>
        <v>32.834580216126355</v>
      </c>
      <c r="CL33" s="65" t="s">
        <v>25</v>
      </c>
      <c r="CM33" s="85">
        <v>272</v>
      </c>
      <c r="CN33" s="57">
        <v>252</v>
      </c>
      <c r="CO33" s="57">
        <v>1359</v>
      </c>
      <c r="CP33" s="41">
        <v>172</v>
      </c>
      <c r="CQ33" s="41">
        <v>21</v>
      </c>
      <c r="CR33" s="97">
        <f t="shared" si="21"/>
        <v>92.647058823529406</v>
      </c>
    </row>
    <row r="34" spans="2:97" ht="13.5" customHeight="1">
      <c r="B34" s="65" t="s">
        <v>38</v>
      </c>
      <c r="C34" s="85">
        <v>1096</v>
      </c>
      <c r="D34" s="85">
        <v>1074</v>
      </c>
      <c r="E34" s="85">
        <v>1036</v>
      </c>
      <c r="F34" s="89">
        <v>209</v>
      </c>
      <c r="G34" s="89">
        <v>50</v>
      </c>
      <c r="H34" s="87">
        <f t="shared" si="22"/>
        <v>97.992700729926995</v>
      </c>
      <c r="I34" s="88"/>
      <c r="J34" s="65" t="s">
        <v>38</v>
      </c>
      <c r="K34" s="85">
        <v>26574</v>
      </c>
      <c r="L34" s="57">
        <v>19388</v>
      </c>
      <c r="M34" s="57">
        <v>22253</v>
      </c>
      <c r="N34" s="73">
        <v>1732</v>
      </c>
      <c r="O34" s="73">
        <v>4795</v>
      </c>
      <c r="P34" s="87">
        <f t="shared" si="12"/>
        <v>72.958530894859635</v>
      </c>
      <c r="R34" s="65" t="s">
        <v>38</v>
      </c>
      <c r="S34" s="85">
        <v>2357</v>
      </c>
      <c r="T34" s="57">
        <v>1781</v>
      </c>
      <c r="U34" s="57">
        <v>1562</v>
      </c>
      <c r="V34" s="73">
        <v>90</v>
      </c>
      <c r="W34" s="73">
        <v>111</v>
      </c>
      <c r="X34" s="87">
        <f t="shared" si="13"/>
        <v>75.562155282138306</v>
      </c>
      <c r="Z34" s="65" t="s">
        <v>38</v>
      </c>
      <c r="AA34" s="85">
        <v>5559</v>
      </c>
      <c r="AB34" s="57">
        <v>3297</v>
      </c>
      <c r="AC34" s="57">
        <v>3961</v>
      </c>
      <c r="AD34" s="73">
        <v>244</v>
      </c>
      <c r="AE34" s="73">
        <v>1355</v>
      </c>
      <c r="AF34" s="87">
        <f t="shared" si="14"/>
        <v>59.309228278467344</v>
      </c>
      <c r="AH34" s="65" t="s">
        <v>38</v>
      </c>
      <c r="AI34" s="85">
        <v>2003</v>
      </c>
      <c r="AJ34" s="57">
        <v>1324</v>
      </c>
      <c r="AK34" s="57">
        <v>1073</v>
      </c>
      <c r="AL34" s="73">
        <v>203</v>
      </c>
      <c r="AM34" s="73">
        <v>38</v>
      </c>
      <c r="AN34" s="87">
        <f t="shared" si="0"/>
        <v>66.100848726909632</v>
      </c>
      <c r="AP34" s="65" t="s">
        <v>38</v>
      </c>
      <c r="AQ34" s="85">
        <v>1417</v>
      </c>
      <c r="AR34" s="57">
        <v>1163</v>
      </c>
      <c r="AS34" s="57">
        <v>918</v>
      </c>
      <c r="AT34" s="73">
        <v>10</v>
      </c>
      <c r="AU34" s="73">
        <v>120</v>
      </c>
      <c r="AV34" s="87">
        <f t="shared" si="15"/>
        <v>82.074805928016943</v>
      </c>
      <c r="AX34" s="65" t="s">
        <v>38</v>
      </c>
      <c r="AY34" s="85">
        <v>1350</v>
      </c>
      <c r="AZ34" s="57">
        <v>913</v>
      </c>
      <c r="BA34" s="57">
        <v>631</v>
      </c>
      <c r="BB34" s="73">
        <v>133</v>
      </c>
      <c r="BC34" s="73">
        <v>83</v>
      </c>
      <c r="BD34" s="87">
        <f t="shared" si="16"/>
        <v>67.629629629629633</v>
      </c>
      <c r="BF34" s="65" t="s">
        <v>38</v>
      </c>
      <c r="BG34" s="85">
        <v>23981</v>
      </c>
      <c r="BH34" s="57">
        <v>8234</v>
      </c>
      <c r="BI34" s="57">
        <v>5547</v>
      </c>
      <c r="BJ34" s="73">
        <v>486</v>
      </c>
      <c r="BK34" s="73">
        <v>2745</v>
      </c>
      <c r="BL34" s="87">
        <f t="shared" si="17"/>
        <v>34.335515616529754</v>
      </c>
      <c r="BN34" s="65" t="s">
        <v>38</v>
      </c>
      <c r="BO34" s="85">
        <v>3611</v>
      </c>
      <c r="BP34" s="57">
        <v>3397</v>
      </c>
      <c r="BQ34" s="57">
        <v>3172</v>
      </c>
      <c r="BR34" s="73">
        <v>552</v>
      </c>
      <c r="BS34" s="73">
        <v>1352</v>
      </c>
      <c r="BT34" s="87">
        <f t="shared" si="18"/>
        <v>94.073663805040155</v>
      </c>
      <c r="BV34" s="65" t="s">
        <v>38</v>
      </c>
      <c r="BW34" s="57">
        <v>797</v>
      </c>
      <c r="BX34" s="57">
        <v>768</v>
      </c>
      <c r="BY34" s="57">
        <v>820</v>
      </c>
      <c r="BZ34" s="73">
        <v>34</v>
      </c>
      <c r="CA34" s="73">
        <v>16</v>
      </c>
      <c r="CB34" s="47">
        <f t="shared" si="19"/>
        <v>96.361355081555843</v>
      </c>
      <c r="CD34" s="65" t="s">
        <v>38</v>
      </c>
      <c r="CE34" s="96">
        <v>1948</v>
      </c>
      <c r="CF34" s="57">
        <v>557</v>
      </c>
      <c r="CG34" s="57">
        <v>80</v>
      </c>
      <c r="CH34" s="73">
        <v>9</v>
      </c>
      <c r="CI34" s="73">
        <v>22</v>
      </c>
      <c r="CJ34" s="97">
        <f t="shared" si="20"/>
        <v>28.593429158110883</v>
      </c>
      <c r="CL34" s="65" t="s">
        <v>38</v>
      </c>
      <c r="CM34" s="85">
        <f>340+12</f>
        <v>352</v>
      </c>
      <c r="CN34" s="57">
        <v>349</v>
      </c>
      <c r="CO34" s="57">
        <f>1376+12</f>
        <v>1388</v>
      </c>
      <c r="CP34" s="73">
        <f>133+2</f>
        <v>135</v>
      </c>
      <c r="CQ34" s="73">
        <v>11</v>
      </c>
      <c r="CR34" s="97">
        <f t="shared" si="21"/>
        <v>99.147727272727266</v>
      </c>
    </row>
    <row r="35" spans="2:97" ht="13.5" customHeight="1">
      <c r="B35" s="65" t="s">
        <v>41</v>
      </c>
      <c r="C35" s="85">
        <v>1067</v>
      </c>
      <c r="D35" s="85">
        <v>1029</v>
      </c>
      <c r="E35" s="85">
        <v>999</v>
      </c>
      <c r="F35" s="89">
        <v>220</v>
      </c>
      <c r="G35" s="89">
        <v>43</v>
      </c>
      <c r="H35" s="90">
        <f t="shared" si="22"/>
        <v>96.438612933458302</v>
      </c>
      <c r="I35" s="88"/>
      <c r="J35" s="65" t="s">
        <v>41</v>
      </c>
      <c r="K35" s="85">
        <v>26647</v>
      </c>
      <c r="L35" s="57">
        <v>19350</v>
      </c>
      <c r="M35" s="57">
        <v>22030</v>
      </c>
      <c r="N35" s="73">
        <v>1724</v>
      </c>
      <c r="O35" s="73">
        <v>4895</v>
      </c>
      <c r="P35" s="90">
        <f t="shared" si="12"/>
        <v>72.616054340075792</v>
      </c>
      <c r="R35" s="65" t="s">
        <v>41</v>
      </c>
      <c r="S35" s="85">
        <v>2306</v>
      </c>
      <c r="T35" s="57">
        <v>1734</v>
      </c>
      <c r="U35" s="57">
        <v>1613</v>
      </c>
      <c r="V35" s="73">
        <v>87</v>
      </c>
      <c r="W35" s="73">
        <v>141</v>
      </c>
      <c r="X35" s="90">
        <f t="shared" si="13"/>
        <v>75.195143104943625</v>
      </c>
      <c r="Z35" s="65" t="s">
        <v>41</v>
      </c>
      <c r="AA35" s="85">
        <v>5235</v>
      </c>
      <c r="AB35" s="57">
        <v>3173</v>
      </c>
      <c r="AC35" s="57">
        <v>3761</v>
      </c>
      <c r="AD35" s="73">
        <v>235</v>
      </c>
      <c r="AE35" s="73">
        <v>1372</v>
      </c>
      <c r="AF35" s="90">
        <f t="shared" si="14"/>
        <v>60.611270296084051</v>
      </c>
      <c r="AH35" s="65" t="s">
        <v>41</v>
      </c>
      <c r="AI35" s="85">
        <v>1772</v>
      </c>
      <c r="AJ35" s="75">
        <v>1259</v>
      </c>
      <c r="AK35" s="57">
        <v>1091</v>
      </c>
      <c r="AL35" s="73">
        <v>181</v>
      </c>
      <c r="AM35" s="73">
        <v>42</v>
      </c>
      <c r="AN35" s="90">
        <f t="shared" si="0"/>
        <v>71.04966139954854</v>
      </c>
      <c r="AP35" s="65" t="s">
        <v>41</v>
      </c>
      <c r="AQ35" s="85">
        <v>1293</v>
      </c>
      <c r="AR35" s="57">
        <v>1063</v>
      </c>
      <c r="AS35" s="57">
        <v>803</v>
      </c>
      <c r="AT35" s="73">
        <v>1</v>
      </c>
      <c r="AU35" s="73">
        <v>110</v>
      </c>
      <c r="AV35" s="90">
        <f t="shared" si="15"/>
        <v>82.211910286156225</v>
      </c>
      <c r="AX35" s="65" t="s">
        <v>41</v>
      </c>
      <c r="AY35" s="85">
        <v>1213</v>
      </c>
      <c r="AZ35" s="57">
        <v>895</v>
      </c>
      <c r="BA35" s="57">
        <v>651</v>
      </c>
      <c r="BB35" s="73">
        <v>158</v>
      </c>
      <c r="BC35" s="73">
        <v>65</v>
      </c>
      <c r="BD35" s="90">
        <f t="shared" si="16"/>
        <v>73.784006595218457</v>
      </c>
      <c r="BF35" s="65" t="s">
        <v>41</v>
      </c>
      <c r="BG35" s="85">
        <v>22235</v>
      </c>
      <c r="BH35" s="57">
        <v>8028</v>
      </c>
      <c r="BI35" s="57">
        <v>5601</v>
      </c>
      <c r="BJ35" s="73">
        <v>502</v>
      </c>
      <c r="BK35" s="73">
        <v>2734</v>
      </c>
      <c r="BL35" s="90">
        <f t="shared" si="17"/>
        <v>36.10523948729481</v>
      </c>
      <c r="BN35" s="65" t="s">
        <v>41</v>
      </c>
      <c r="BO35" s="85">
        <v>3296</v>
      </c>
      <c r="BP35" s="57">
        <v>3084</v>
      </c>
      <c r="BQ35" s="57">
        <v>2989</v>
      </c>
      <c r="BR35" s="73">
        <v>470</v>
      </c>
      <c r="BS35" s="73">
        <v>1422</v>
      </c>
      <c r="BT35" s="90">
        <f t="shared" si="18"/>
        <v>93.567961165048544</v>
      </c>
      <c r="BV35" s="65" t="s">
        <v>41</v>
      </c>
      <c r="BW35" s="57">
        <v>837</v>
      </c>
      <c r="BX35" s="57">
        <v>783</v>
      </c>
      <c r="BY35" s="57">
        <v>805</v>
      </c>
      <c r="BZ35" s="73">
        <v>18</v>
      </c>
      <c r="CA35" s="73">
        <v>17</v>
      </c>
      <c r="CB35" s="49">
        <f t="shared" si="19"/>
        <v>93.548387096774206</v>
      </c>
      <c r="CD35" s="65" t="s">
        <v>41</v>
      </c>
      <c r="CE35" s="96">
        <v>1824</v>
      </c>
      <c r="CF35" s="57">
        <v>572</v>
      </c>
      <c r="CG35" s="57">
        <v>78</v>
      </c>
      <c r="CH35" s="73">
        <v>8</v>
      </c>
      <c r="CI35" s="73">
        <v>13</v>
      </c>
      <c r="CJ35" s="98">
        <f t="shared" si="20"/>
        <v>31.359649122807021</v>
      </c>
      <c r="CL35" s="65" t="s">
        <v>41</v>
      </c>
      <c r="CM35" s="85">
        <v>378</v>
      </c>
      <c r="CN35" s="57">
        <v>369</v>
      </c>
      <c r="CO35" s="57">
        <v>1312</v>
      </c>
      <c r="CP35" s="73">
        <v>175</v>
      </c>
      <c r="CQ35" s="73">
        <v>23</v>
      </c>
      <c r="CR35" s="97">
        <f t="shared" si="21"/>
        <v>97.61904761904762</v>
      </c>
    </row>
    <row r="36" spans="2:97" ht="13.5" customHeight="1">
      <c r="B36" s="65" t="s">
        <v>44</v>
      </c>
      <c r="C36" s="85">
        <v>1052</v>
      </c>
      <c r="D36" s="85">
        <v>1029</v>
      </c>
      <c r="E36" s="85">
        <v>971</v>
      </c>
      <c r="F36" s="89">
        <v>238</v>
      </c>
      <c r="G36" s="89">
        <v>56</v>
      </c>
      <c r="H36" s="90">
        <f t="shared" si="22"/>
        <v>97.813688212927758</v>
      </c>
      <c r="I36" s="88"/>
      <c r="J36" s="65" t="s">
        <v>44</v>
      </c>
      <c r="K36" s="85">
        <v>25928</v>
      </c>
      <c r="L36" s="57">
        <v>18870</v>
      </c>
      <c r="M36" s="57">
        <v>21572</v>
      </c>
      <c r="N36" s="73">
        <v>1771</v>
      </c>
      <c r="O36" s="73">
        <v>4718</v>
      </c>
      <c r="P36" s="90">
        <f>L36/K36%</f>
        <v>72.778463437210746</v>
      </c>
      <c r="R36" s="65" t="s">
        <v>44</v>
      </c>
      <c r="S36" s="85">
        <v>2322</v>
      </c>
      <c r="T36" s="57">
        <v>1823</v>
      </c>
      <c r="U36" s="57">
        <v>1663</v>
      </c>
      <c r="V36" s="73">
        <v>104</v>
      </c>
      <c r="W36" s="73">
        <v>123</v>
      </c>
      <c r="X36" s="90">
        <f>T36/S36%</f>
        <v>78.509905254091308</v>
      </c>
      <c r="Z36" s="65" t="s">
        <v>44</v>
      </c>
      <c r="AA36" s="85">
        <v>4332</v>
      </c>
      <c r="AB36" s="57">
        <v>2731</v>
      </c>
      <c r="AC36" s="57">
        <v>3324</v>
      </c>
      <c r="AD36" s="73">
        <v>238</v>
      </c>
      <c r="AE36" s="73">
        <v>1209</v>
      </c>
      <c r="AF36" s="90">
        <f>AB36/AA36%</f>
        <v>63.042474607571563</v>
      </c>
      <c r="AH36" s="65" t="s">
        <v>44</v>
      </c>
      <c r="AI36" s="85">
        <v>1711</v>
      </c>
      <c r="AJ36" s="75">
        <v>1252</v>
      </c>
      <c r="AK36" s="57">
        <v>1060</v>
      </c>
      <c r="AL36" s="73">
        <v>168</v>
      </c>
      <c r="AM36" s="73">
        <v>35</v>
      </c>
      <c r="AN36" s="90">
        <f t="shared" si="0"/>
        <v>73.173582700175345</v>
      </c>
      <c r="AP36" s="65" t="s">
        <v>44</v>
      </c>
      <c r="AQ36" s="85">
        <v>1193</v>
      </c>
      <c r="AR36" s="57">
        <v>993</v>
      </c>
      <c r="AS36" s="57">
        <v>768</v>
      </c>
      <c r="AT36" s="73">
        <v>2</v>
      </c>
      <c r="AU36" s="73">
        <v>69</v>
      </c>
      <c r="AV36" s="90">
        <f>AR36/AQ36%</f>
        <v>83.235540653813914</v>
      </c>
      <c r="AX36" s="65" t="s">
        <v>44</v>
      </c>
      <c r="AY36" s="85">
        <v>1121</v>
      </c>
      <c r="AZ36" s="57">
        <v>880</v>
      </c>
      <c r="BA36" s="57">
        <v>616</v>
      </c>
      <c r="BB36" s="73">
        <v>166</v>
      </c>
      <c r="BC36" s="73">
        <v>67</v>
      </c>
      <c r="BD36" s="90">
        <f>AZ36/AY36%</f>
        <v>78.501338090990188</v>
      </c>
      <c r="BF36" s="65" t="s">
        <v>44</v>
      </c>
      <c r="BG36" s="85">
        <v>20506</v>
      </c>
      <c r="BH36" s="57">
        <v>7690</v>
      </c>
      <c r="BI36" s="57">
        <v>5433</v>
      </c>
      <c r="BJ36" s="73">
        <v>481</v>
      </c>
      <c r="BK36" s="73">
        <v>2478</v>
      </c>
      <c r="BL36" s="90">
        <f>BH36/BG36%</f>
        <v>37.501219155369157</v>
      </c>
      <c r="BN36" s="65" t="s">
        <v>44</v>
      </c>
      <c r="BO36" s="85">
        <v>2925</v>
      </c>
      <c r="BP36" s="57">
        <v>2677</v>
      </c>
      <c r="BQ36" s="57">
        <v>2532</v>
      </c>
      <c r="BR36" s="73">
        <v>424</v>
      </c>
      <c r="BS36" s="73">
        <v>1203</v>
      </c>
      <c r="BT36" s="90">
        <f>BP36/BO36%</f>
        <v>91.521367521367523</v>
      </c>
      <c r="BV36" s="65" t="s">
        <v>44</v>
      </c>
      <c r="BW36" s="57">
        <v>1186</v>
      </c>
      <c r="BX36" s="57">
        <v>1158</v>
      </c>
      <c r="BY36" s="57">
        <v>1061</v>
      </c>
      <c r="BZ36" s="73">
        <v>55</v>
      </c>
      <c r="CA36" s="73">
        <v>94</v>
      </c>
      <c r="CB36" s="49">
        <f>BX36/BW36%</f>
        <v>97.63912310286679</v>
      </c>
      <c r="CD36" s="65" t="s">
        <v>44</v>
      </c>
      <c r="CE36" s="96">
        <v>1557</v>
      </c>
      <c r="CF36" s="57">
        <v>476</v>
      </c>
      <c r="CG36" s="57">
        <v>65</v>
      </c>
      <c r="CH36" s="73">
        <v>9</v>
      </c>
      <c r="CI36" s="73">
        <v>14</v>
      </c>
      <c r="CJ36" s="98">
        <f>CF36/CE36%</f>
        <v>30.571612074502248</v>
      </c>
      <c r="CL36" s="65" t="s">
        <v>44</v>
      </c>
      <c r="CM36" s="85">
        <v>213</v>
      </c>
      <c r="CN36" s="57">
        <v>208</v>
      </c>
      <c r="CO36" s="57">
        <v>903</v>
      </c>
      <c r="CP36" s="73">
        <v>72</v>
      </c>
      <c r="CQ36" s="73">
        <v>11</v>
      </c>
      <c r="CR36" s="97">
        <f>CN36/CM36%</f>
        <v>97.652582159624416</v>
      </c>
    </row>
    <row r="37" spans="2:97" ht="13.5" customHeight="1">
      <c r="B37" s="65">
        <v>24</v>
      </c>
      <c r="C37" s="85">
        <v>1032</v>
      </c>
      <c r="D37" s="85">
        <v>963</v>
      </c>
      <c r="E37" s="85">
        <v>899</v>
      </c>
      <c r="F37" s="89">
        <v>224</v>
      </c>
      <c r="G37" s="89">
        <v>46</v>
      </c>
      <c r="H37" s="90">
        <f t="shared" si="22"/>
        <v>93.313953488372093</v>
      </c>
      <c r="I37" s="88"/>
      <c r="J37" s="65">
        <v>24</v>
      </c>
      <c r="K37" s="85">
        <v>28058</v>
      </c>
      <c r="L37" s="57">
        <v>20833</v>
      </c>
      <c r="M37" s="57">
        <v>23752</v>
      </c>
      <c r="N37" s="73">
        <v>1738</v>
      </c>
      <c r="O37" s="73">
        <v>4945</v>
      </c>
      <c r="P37" s="90">
        <f t="shared" si="12"/>
        <v>74.249768337016178</v>
      </c>
      <c r="R37" s="65">
        <v>24</v>
      </c>
      <c r="S37" s="85">
        <v>3253</v>
      </c>
      <c r="T37" s="57">
        <v>2452</v>
      </c>
      <c r="U37" s="57">
        <v>2145</v>
      </c>
      <c r="V37" s="73">
        <v>129</v>
      </c>
      <c r="W37" s="73">
        <v>138</v>
      </c>
      <c r="X37" s="90">
        <f t="shared" si="13"/>
        <v>75.376575468798023</v>
      </c>
      <c r="Z37" s="65">
        <v>24</v>
      </c>
      <c r="AA37" s="85">
        <v>4183</v>
      </c>
      <c r="AB37" s="57">
        <v>2611</v>
      </c>
      <c r="AC37" s="57">
        <v>3050</v>
      </c>
      <c r="AD37" s="73">
        <v>196</v>
      </c>
      <c r="AE37" s="73">
        <v>1105</v>
      </c>
      <c r="AF37" s="90">
        <f t="shared" si="14"/>
        <v>62.41931628018169</v>
      </c>
      <c r="AH37" s="65">
        <v>24</v>
      </c>
      <c r="AI37" s="85">
        <v>1765</v>
      </c>
      <c r="AJ37" s="75">
        <v>1256</v>
      </c>
      <c r="AK37" s="57">
        <v>1078</v>
      </c>
      <c r="AL37" s="73">
        <v>195</v>
      </c>
      <c r="AM37" s="73">
        <v>24</v>
      </c>
      <c r="AN37" s="90">
        <f t="shared" si="0"/>
        <v>71.161473087818706</v>
      </c>
      <c r="AP37" s="65">
        <v>24</v>
      </c>
      <c r="AQ37" s="85">
        <v>1265</v>
      </c>
      <c r="AR37" s="57">
        <v>1097</v>
      </c>
      <c r="AS37" s="57">
        <v>858</v>
      </c>
      <c r="AT37" s="73">
        <v>8</v>
      </c>
      <c r="AU37" s="73">
        <v>122</v>
      </c>
      <c r="AV37" s="90">
        <f t="shared" si="15"/>
        <v>86.719367588932798</v>
      </c>
      <c r="AX37" s="65">
        <v>24</v>
      </c>
      <c r="AY37" s="85">
        <v>1078</v>
      </c>
      <c r="AZ37" s="57">
        <v>822</v>
      </c>
      <c r="BA37" s="57">
        <v>592</v>
      </c>
      <c r="BB37" s="73">
        <v>131</v>
      </c>
      <c r="BC37" s="73">
        <v>76</v>
      </c>
      <c r="BD37" s="90">
        <f t="shared" si="16"/>
        <v>76.252319109461965</v>
      </c>
      <c r="BF37" s="65">
        <v>24</v>
      </c>
      <c r="BG37" s="85">
        <v>20502</v>
      </c>
      <c r="BH37" s="57">
        <v>7983</v>
      </c>
      <c r="BI37" s="57">
        <v>5581</v>
      </c>
      <c r="BJ37" s="73">
        <v>492</v>
      </c>
      <c r="BK37" s="73">
        <v>2415</v>
      </c>
      <c r="BL37" s="90">
        <f t="shared" si="17"/>
        <v>38.937664618086039</v>
      </c>
      <c r="BN37" s="65">
        <v>24</v>
      </c>
      <c r="BO37" s="85">
        <v>2560</v>
      </c>
      <c r="BP37" s="57">
        <v>2334</v>
      </c>
      <c r="BQ37" s="57">
        <v>2199</v>
      </c>
      <c r="BR37" s="73">
        <v>332</v>
      </c>
      <c r="BS37" s="73">
        <v>1135</v>
      </c>
      <c r="BT37" s="90">
        <f t="shared" si="18"/>
        <v>91.171875</v>
      </c>
      <c r="BV37" s="65">
        <v>24</v>
      </c>
      <c r="BW37" s="57">
        <v>1320</v>
      </c>
      <c r="BX37" s="57">
        <v>1270</v>
      </c>
      <c r="BY37" s="57">
        <v>1132</v>
      </c>
      <c r="BZ37" s="73">
        <v>99</v>
      </c>
      <c r="CA37" s="73">
        <v>119</v>
      </c>
      <c r="CB37" s="49">
        <f t="shared" si="19"/>
        <v>96.212121212121218</v>
      </c>
      <c r="CD37" s="65">
        <v>24</v>
      </c>
      <c r="CE37" s="96">
        <v>1129</v>
      </c>
      <c r="CF37" s="57">
        <v>298</v>
      </c>
      <c r="CG37" s="57">
        <v>58</v>
      </c>
      <c r="CH37" s="73">
        <v>5</v>
      </c>
      <c r="CI37" s="73">
        <v>12</v>
      </c>
      <c r="CJ37" s="98">
        <f t="shared" si="20"/>
        <v>26.395039858281667</v>
      </c>
      <c r="CL37" s="65">
        <v>24</v>
      </c>
      <c r="CM37" s="85">
        <v>366</v>
      </c>
      <c r="CN37" s="57">
        <v>355</v>
      </c>
      <c r="CO37" s="57">
        <v>876</v>
      </c>
      <c r="CP37" s="73">
        <v>94</v>
      </c>
      <c r="CQ37" s="73">
        <v>14</v>
      </c>
      <c r="CR37" s="97">
        <f t="shared" si="21"/>
        <v>96.994535519125677</v>
      </c>
    </row>
    <row r="38" spans="2:97" s="72" customFormat="1" ht="13.5" customHeight="1">
      <c r="B38" s="79">
        <v>25</v>
      </c>
      <c r="C38" s="80">
        <v>938</v>
      </c>
      <c r="D38" s="80">
        <v>950</v>
      </c>
      <c r="E38" s="80">
        <v>906</v>
      </c>
      <c r="F38" s="83">
        <v>206</v>
      </c>
      <c r="G38" s="81">
        <v>52</v>
      </c>
      <c r="H38" s="82">
        <f t="shared" si="22"/>
        <v>101.27931769722814</v>
      </c>
      <c r="J38" s="79">
        <v>25</v>
      </c>
      <c r="K38" s="91">
        <v>27864</v>
      </c>
      <c r="L38" s="80">
        <v>20667</v>
      </c>
      <c r="M38" s="80">
        <v>23527</v>
      </c>
      <c r="N38" s="81">
        <v>1865</v>
      </c>
      <c r="O38" s="81">
        <v>4627</v>
      </c>
      <c r="P38" s="92">
        <f t="shared" si="12"/>
        <v>74.170973298880284</v>
      </c>
      <c r="Q38" s="5"/>
      <c r="R38" s="79">
        <v>25</v>
      </c>
      <c r="S38" s="91">
        <v>3452</v>
      </c>
      <c r="T38" s="80">
        <v>2627</v>
      </c>
      <c r="U38" s="80">
        <v>2377</v>
      </c>
      <c r="V38" s="81">
        <v>152</v>
      </c>
      <c r="W38" s="81">
        <v>174</v>
      </c>
      <c r="X38" s="92">
        <f t="shared" si="13"/>
        <v>76.100811123986091</v>
      </c>
      <c r="Y38" s="5"/>
      <c r="Z38" s="79">
        <v>25</v>
      </c>
      <c r="AA38" s="91">
        <v>3621</v>
      </c>
      <c r="AB38" s="80">
        <v>2346</v>
      </c>
      <c r="AC38" s="80">
        <v>2561</v>
      </c>
      <c r="AD38" s="81">
        <v>189</v>
      </c>
      <c r="AE38" s="81">
        <v>881</v>
      </c>
      <c r="AF38" s="92">
        <f t="shared" si="14"/>
        <v>64.788732394366193</v>
      </c>
      <c r="AG38" s="5"/>
      <c r="AH38" s="79">
        <v>25</v>
      </c>
      <c r="AI38" s="91">
        <v>1714</v>
      </c>
      <c r="AJ38" s="80">
        <v>1242</v>
      </c>
      <c r="AK38" s="80">
        <v>1032</v>
      </c>
      <c r="AL38" s="81">
        <v>196</v>
      </c>
      <c r="AM38" s="81">
        <v>21</v>
      </c>
      <c r="AN38" s="92">
        <f t="shared" si="0"/>
        <v>72.462077012835465</v>
      </c>
      <c r="AO38" s="5"/>
      <c r="AP38" s="79">
        <v>25</v>
      </c>
      <c r="AQ38" s="91">
        <v>1409</v>
      </c>
      <c r="AR38" s="80">
        <v>1163</v>
      </c>
      <c r="AS38" s="80">
        <v>937</v>
      </c>
      <c r="AT38" s="81">
        <v>7</v>
      </c>
      <c r="AU38" s="81">
        <v>124</v>
      </c>
      <c r="AV38" s="92">
        <f t="shared" si="15"/>
        <v>82.540809084457067</v>
      </c>
      <c r="AW38" s="5"/>
      <c r="AX38" s="79">
        <v>25</v>
      </c>
      <c r="AY38" s="91">
        <v>1086</v>
      </c>
      <c r="AZ38" s="80">
        <v>779</v>
      </c>
      <c r="BA38" s="80">
        <v>549</v>
      </c>
      <c r="BB38" s="81">
        <v>138</v>
      </c>
      <c r="BC38" s="81">
        <v>63</v>
      </c>
      <c r="BD38" s="92">
        <f t="shared" si="16"/>
        <v>71.731123388581949</v>
      </c>
      <c r="BE38" s="5"/>
      <c r="BF38" s="79">
        <v>25</v>
      </c>
      <c r="BG38" s="91">
        <v>19722</v>
      </c>
      <c r="BH38" s="80">
        <v>7572</v>
      </c>
      <c r="BI38" s="80">
        <v>5157</v>
      </c>
      <c r="BJ38" s="81">
        <v>376</v>
      </c>
      <c r="BK38" s="81">
        <v>2010</v>
      </c>
      <c r="BL38" s="92">
        <f t="shared" si="17"/>
        <v>38.393672041375112</v>
      </c>
      <c r="BM38" s="5"/>
      <c r="BN38" s="79">
        <v>25</v>
      </c>
      <c r="BO38" s="91">
        <v>2045</v>
      </c>
      <c r="BP38" s="80">
        <v>1887</v>
      </c>
      <c r="BQ38" s="80">
        <v>1745</v>
      </c>
      <c r="BR38" s="81">
        <v>225</v>
      </c>
      <c r="BS38" s="81">
        <v>882</v>
      </c>
      <c r="BT38" s="92">
        <f t="shared" si="18"/>
        <v>92.27383863080685</v>
      </c>
      <c r="BU38" s="28"/>
      <c r="BV38" s="79">
        <v>25</v>
      </c>
      <c r="BW38" s="80">
        <v>1089</v>
      </c>
      <c r="BX38" s="80">
        <v>1010</v>
      </c>
      <c r="BY38" s="80">
        <v>896</v>
      </c>
      <c r="BZ38" s="81">
        <v>89</v>
      </c>
      <c r="CA38" s="81">
        <v>67</v>
      </c>
      <c r="CB38" s="82">
        <f t="shared" si="19"/>
        <v>92.745638200183649</v>
      </c>
      <c r="CC38" s="5"/>
      <c r="CD38" s="79">
        <v>25</v>
      </c>
      <c r="CE38" s="91">
        <v>752</v>
      </c>
      <c r="CF38" s="80">
        <v>186</v>
      </c>
      <c r="CG38" s="80">
        <v>51</v>
      </c>
      <c r="CH38" s="81">
        <v>13</v>
      </c>
      <c r="CI38" s="81">
        <v>6</v>
      </c>
      <c r="CJ38" s="92">
        <f t="shared" si="20"/>
        <v>24.73404255319149</v>
      </c>
      <c r="CK38" s="5"/>
      <c r="CL38" s="79">
        <v>25</v>
      </c>
      <c r="CM38" s="91">
        <v>123</v>
      </c>
      <c r="CN38" s="80">
        <v>125</v>
      </c>
      <c r="CO38" s="80">
        <v>725</v>
      </c>
      <c r="CP38" s="81">
        <v>78</v>
      </c>
      <c r="CQ38" s="81">
        <v>8</v>
      </c>
      <c r="CR38" s="92">
        <f t="shared" si="21"/>
        <v>101.6260162601626</v>
      </c>
      <c r="CS38" s="5"/>
    </row>
    <row r="39" spans="2:97" ht="13.5" customHeight="1">
      <c r="H39" s="48"/>
      <c r="N39" s="6"/>
      <c r="O39" s="6"/>
      <c r="P39" s="48"/>
      <c r="V39" s="6"/>
      <c r="W39" s="6"/>
      <c r="X39" s="48"/>
      <c r="AD39" s="6"/>
      <c r="AE39" s="6"/>
      <c r="AF39" s="48"/>
      <c r="AL39" s="6"/>
      <c r="AM39" s="6"/>
      <c r="AN39" s="48"/>
      <c r="AP39" s="45"/>
      <c r="AQ39" s="53"/>
      <c r="AR39" s="53"/>
      <c r="AS39" s="53"/>
      <c r="AT39" s="23"/>
      <c r="AU39" s="23"/>
      <c r="AV39" s="49"/>
      <c r="AW39" s="15"/>
      <c r="AX39" s="45"/>
      <c r="AY39" s="53"/>
      <c r="AZ39" s="53"/>
      <c r="BA39" s="53"/>
      <c r="BB39" s="23"/>
      <c r="BC39" s="23"/>
      <c r="BD39" s="49"/>
      <c r="BE39" s="15"/>
      <c r="BF39" s="45"/>
      <c r="BG39" s="53"/>
      <c r="BH39" s="53"/>
      <c r="BI39" s="53"/>
      <c r="BJ39" s="23"/>
      <c r="BK39" s="23"/>
      <c r="BL39" s="49"/>
      <c r="BM39" s="15"/>
      <c r="BR39" s="23"/>
      <c r="BS39" s="6"/>
      <c r="BT39" s="48"/>
      <c r="BV39" s="45"/>
      <c r="BW39" s="36"/>
      <c r="BX39" s="36"/>
      <c r="BY39" s="36"/>
      <c r="BZ39" s="46"/>
      <c r="CA39" s="37"/>
      <c r="CB39" s="49"/>
      <c r="CD39" s="45"/>
      <c r="CE39" s="53"/>
      <c r="CF39" s="53"/>
      <c r="CG39" s="53"/>
      <c r="CH39" s="46"/>
      <c r="CI39" s="23"/>
      <c r="CJ39" s="49"/>
      <c r="CK39" s="15"/>
      <c r="CL39" s="45"/>
      <c r="CM39" s="46"/>
      <c r="CN39" s="46"/>
      <c r="CO39" s="46"/>
      <c r="CP39" s="46"/>
      <c r="CQ39" s="46"/>
      <c r="CR39" s="49"/>
    </row>
    <row r="40" spans="2:97" ht="13.5" customHeight="1" thickBot="1">
      <c r="B40" s="14" t="s">
        <v>5</v>
      </c>
      <c r="E40" s="15"/>
      <c r="H40" s="48"/>
      <c r="J40" s="14" t="s">
        <v>7</v>
      </c>
      <c r="M40" s="15"/>
      <c r="N40" s="6"/>
      <c r="O40" s="6"/>
      <c r="P40" s="48"/>
      <c r="R40" s="14" t="s">
        <v>26</v>
      </c>
      <c r="V40" s="6"/>
      <c r="W40" s="6"/>
      <c r="X40" s="48"/>
      <c r="AH40" s="14" t="s">
        <v>36</v>
      </c>
      <c r="AI40" s="22"/>
      <c r="AJ40" s="28"/>
      <c r="AK40" s="28"/>
      <c r="AL40" s="29"/>
      <c r="AM40" s="29"/>
      <c r="AN40" s="48"/>
      <c r="AP40" s="14" t="s">
        <v>29</v>
      </c>
      <c r="AQ40" s="22"/>
      <c r="AS40" s="15"/>
      <c r="AT40" s="6"/>
      <c r="AU40" s="6"/>
      <c r="AV40" s="48"/>
      <c r="AX40" s="4" t="s">
        <v>31</v>
      </c>
      <c r="BB40" s="6"/>
      <c r="BC40" s="6"/>
      <c r="BF40" s="14" t="s">
        <v>33</v>
      </c>
      <c r="BG40" s="22"/>
      <c r="BJ40" s="6"/>
      <c r="BK40" s="6"/>
      <c r="BL40" s="48"/>
      <c r="BN40" s="14" t="s">
        <v>13</v>
      </c>
      <c r="BO40" s="22"/>
      <c r="BP40" s="28"/>
      <c r="BQ40" s="28"/>
      <c r="BR40" s="29"/>
      <c r="BS40" s="29"/>
      <c r="BT40" s="48"/>
      <c r="BV40" s="54" t="s">
        <v>37</v>
      </c>
      <c r="BW40" s="22"/>
      <c r="BY40" s="15"/>
      <c r="BZ40" s="6"/>
      <c r="CA40" s="6"/>
      <c r="CB40" s="48"/>
      <c r="CD40" s="14" t="s">
        <v>40</v>
      </c>
      <c r="CE40" s="22"/>
      <c r="CF40" s="22"/>
      <c r="CG40" s="28"/>
      <c r="CH40" s="29"/>
      <c r="CI40" s="29"/>
      <c r="CJ40" s="48"/>
      <c r="CK40" s="72"/>
      <c r="CL40" s="26" t="s">
        <v>9</v>
      </c>
      <c r="CM40" s="28"/>
      <c r="CN40" s="28"/>
      <c r="CO40" s="28"/>
      <c r="CP40" s="37"/>
      <c r="CQ40" s="29"/>
      <c r="CR40" s="48"/>
    </row>
    <row r="41" spans="2:97" ht="13.5" customHeight="1" thickTop="1">
      <c r="B41" s="7" t="s">
        <v>1</v>
      </c>
      <c r="C41" s="8" t="s">
        <v>2</v>
      </c>
      <c r="D41" s="8" t="s">
        <v>3</v>
      </c>
      <c r="E41" s="9" t="s">
        <v>4</v>
      </c>
      <c r="F41" s="10" t="s">
        <v>42</v>
      </c>
      <c r="G41" s="10" t="s">
        <v>43</v>
      </c>
      <c r="H41" s="9" t="s">
        <v>10</v>
      </c>
      <c r="J41" s="7" t="s">
        <v>1</v>
      </c>
      <c r="K41" s="8" t="s">
        <v>2</v>
      </c>
      <c r="L41" s="8" t="s">
        <v>3</v>
      </c>
      <c r="M41" s="9" t="s">
        <v>4</v>
      </c>
      <c r="N41" s="10" t="s">
        <v>42</v>
      </c>
      <c r="O41" s="10" t="s">
        <v>43</v>
      </c>
      <c r="P41" s="9" t="s">
        <v>10</v>
      </c>
      <c r="R41" s="7" t="s">
        <v>1</v>
      </c>
      <c r="S41" s="8" t="s">
        <v>2</v>
      </c>
      <c r="T41" s="8" t="s">
        <v>3</v>
      </c>
      <c r="U41" s="9" t="s">
        <v>4</v>
      </c>
      <c r="V41" s="10" t="s">
        <v>42</v>
      </c>
      <c r="W41" s="10" t="s">
        <v>43</v>
      </c>
      <c r="X41" s="9" t="s">
        <v>10</v>
      </c>
      <c r="AH41" s="30" t="s">
        <v>1</v>
      </c>
      <c r="AI41" s="31" t="s">
        <v>2</v>
      </c>
      <c r="AJ41" s="31" t="s">
        <v>3</v>
      </c>
      <c r="AK41" s="32" t="s">
        <v>4</v>
      </c>
      <c r="AL41" s="10" t="s">
        <v>42</v>
      </c>
      <c r="AM41" s="10" t="s">
        <v>43</v>
      </c>
      <c r="AN41" s="9" t="s">
        <v>10</v>
      </c>
      <c r="AP41" s="7" t="s">
        <v>1</v>
      </c>
      <c r="AQ41" s="8" t="s">
        <v>2</v>
      </c>
      <c r="AR41" s="8" t="s">
        <v>3</v>
      </c>
      <c r="AS41" s="9" t="s">
        <v>4</v>
      </c>
      <c r="AT41" s="10" t="s">
        <v>42</v>
      </c>
      <c r="AU41" s="10" t="s">
        <v>43</v>
      </c>
      <c r="AV41" s="9" t="s">
        <v>10</v>
      </c>
      <c r="AX41" s="7" t="s">
        <v>1</v>
      </c>
      <c r="AY41" s="8" t="s">
        <v>2</v>
      </c>
      <c r="AZ41" s="8" t="s">
        <v>3</v>
      </c>
      <c r="BA41" s="9" t="s">
        <v>4</v>
      </c>
      <c r="BB41" s="10" t="s">
        <v>42</v>
      </c>
      <c r="BC41" s="10" t="s">
        <v>43</v>
      </c>
      <c r="BD41" s="9" t="s">
        <v>10</v>
      </c>
      <c r="BF41" s="7" t="s">
        <v>1</v>
      </c>
      <c r="BG41" s="8" t="s">
        <v>2</v>
      </c>
      <c r="BH41" s="8" t="s">
        <v>3</v>
      </c>
      <c r="BI41" s="9" t="s">
        <v>4</v>
      </c>
      <c r="BJ41" s="10" t="s">
        <v>42</v>
      </c>
      <c r="BK41" s="10" t="s">
        <v>43</v>
      </c>
      <c r="BL41" s="9" t="s">
        <v>10</v>
      </c>
      <c r="BN41" s="30" t="s">
        <v>1</v>
      </c>
      <c r="BO41" s="31" t="s">
        <v>2</v>
      </c>
      <c r="BP41" s="31" t="s">
        <v>3</v>
      </c>
      <c r="BQ41" s="32" t="s">
        <v>4</v>
      </c>
      <c r="BR41" s="10" t="s">
        <v>42</v>
      </c>
      <c r="BS41" s="10" t="s">
        <v>43</v>
      </c>
      <c r="BT41" s="9" t="s">
        <v>10</v>
      </c>
      <c r="BV41" s="7" t="s">
        <v>1</v>
      </c>
      <c r="BW41" s="8" t="s">
        <v>2</v>
      </c>
      <c r="BX41" s="8" t="s">
        <v>3</v>
      </c>
      <c r="BY41" s="9" t="s">
        <v>4</v>
      </c>
      <c r="BZ41" s="10" t="s">
        <v>42</v>
      </c>
      <c r="CA41" s="10" t="s">
        <v>43</v>
      </c>
      <c r="CB41" s="9" t="s">
        <v>10</v>
      </c>
      <c r="CD41" s="30" t="s">
        <v>1</v>
      </c>
      <c r="CE41" s="31" t="s">
        <v>2</v>
      </c>
      <c r="CF41" s="31" t="s">
        <v>3</v>
      </c>
      <c r="CG41" s="32" t="s">
        <v>4</v>
      </c>
      <c r="CH41" s="10" t="s">
        <v>42</v>
      </c>
      <c r="CI41" s="10" t="s">
        <v>43</v>
      </c>
      <c r="CJ41" s="9" t="s">
        <v>10</v>
      </c>
      <c r="CL41" s="74" t="s">
        <v>52</v>
      </c>
      <c r="CP41" s="6"/>
      <c r="CQ41" s="6"/>
      <c r="CR41" s="48"/>
    </row>
    <row r="42" spans="2:97" ht="13.5" customHeight="1">
      <c r="B42" s="65" t="s">
        <v>15</v>
      </c>
      <c r="C42" s="16">
        <v>2251</v>
      </c>
      <c r="D42" s="16">
        <v>1684</v>
      </c>
      <c r="E42" s="17">
        <v>2072</v>
      </c>
      <c r="F42" s="13">
        <v>84</v>
      </c>
      <c r="G42" s="13">
        <v>733</v>
      </c>
      <c r="H42" s="47">
        <f>D42/C42%</f>
        <v>74.811195024433573</v>
      </c>
      <c r="J42" s="65" t="s">
        <v>15</v>
      </c>
      <c r="K42" s="18">
        <v>14836</v>
      </c>
      <c r="L42" s="18">
        <v>13792</v>
      </c>
      <c r="M42" s="19">
        <v>19964</v>
      </c>
      <c r="N42" s="13">
        <v>1031</v>
      </c>
      <c r="O42" s="13">
        <v>7502</v>
      </c>
      <c r="P42" s="47">
        <f>L42/K42%</f>
        <v>92.963062820167153</v>
      </c>
      <c r="R42" s="65" t="s">
        <v>15</v>
      </c>
      <c r="S42" s="21">
        <v>66472</v>
      </c>
      <c r="T42" s="21">
        <v>63625</v>
      </c>
      <c r="U42" s="21">
        <v>15107</v>
      </c>
      <c r="V42" s="13">
        <v>1499</v>
      </c>
      <c r="W42" s="13">
        <v>501</v>
      </c>
      <c r="X42" s="47">
        <f>T42/S42%</f>
        <v>95.716993621374414</v>
      </c>
      <c r="AH42" s="65" t="s">
        <v>15</v>
      </c>
      <c r="AI42" s="33">
        <v>25819</v>
      </c>
      <c r="AJ42" s="33">
        <v>25757</v>
      </c>
      <c r="AK42" s="33">
        <v>26789</v>
      </c>
      <c r="AL42" s="34">
        <v>1988</v>
      </c>
      <c r="AM42" s="34">
        <v>13752</v>
      </c>
      <c r="AN42" s="47">
        <f t="shared" ref="AN42:AN73" si="23">AJ42/AI42%</f>
        <v>99.759866764785627</v>
      </c>
      <c r="AP42" s="65" t="s">
        <v>15</v>
      </c>
      <c r="AQ42" s="20">
        <v>2645</v>
      </c>
      <c r="AR42" s="20">
        <v>2057</v>
      </c>
      <c r="AS42" s="19">
        <v>1328</v>
      </c>
      <c r="AT42" s="13">
        <v>20</v>
      </c>
      <c r="AU42" s="13">
        <v>490</v>
      </c>
      <c r="AV42" s="47">
        <f>AR42/AQ42%</f>
        <v>77.769376181474485</v>
      </c>
      <c r="AX42" s="65" t="s">
        <v>15</v>
      </c>
      <c r="AY42" s="11">
        <v>1775</v>
      </c>
      <c r="AZ42" s="11">
        <v>1769</v>
      </c>
      <c r="BA42" s="12">
        <v>1676</v>
      </c>
      <c r="BB42" s="13">
        <v>22</v>
      </c>
      <c r="BC42" s="13">
        <v>339</v>
      </c>
      <c r="BD42" s="47">
        <f>AZ42/AY42%</f>
        <v>99.661971830985919</v>
      </c>
      <c r="BF42" s="65" t="s">
        <v>15</v>
      </c>
      <c r="BG42" s="20">
        <v>11931</v>
      </c>
      <c r="BH42" s="20">
        <v>3639</v>
      </c>
      <c r="BI42" s="18">
        <v>3266</v>
      </c>
      <c r="BJ42" s="13">
        <v>108</v>
      </c>
      <c r="BK42" s="13">
        <v>1008</v>
      </c>
      <c r="BL42" s="47">
        <f>BH42/BG42%</f>
        <v>30.500377168720139</v>
      </c>
      <c r="BN42" s="65" t="s">
        <v>15</v>
      </c>
      <c r="BO42" s="33">
        <v>1092</v>
      </c>
      <c r="BP42" s="33">
        <v>1074</v>
      </c>
      <c r="BQ42" s="36">
        <v>1316</v>
      </c>
      <c r="BR42" s="34">
        <v>247</v>
      </c>
      <c r="BS42" s="34">
        <v>100</v>
      </c>
      <c r="BT42" s="47">
        <f>BP42/BO42%</f>
        <v>98.35164835164835</v>
      </c>
      <c r="BV42" s="65" t="s">
        <v>15</v>
      </c>
      <c r="BW42" s="20">
        <v>113</v>
      </c>
      <c r="BX42" s="20">
        <v>109</v>
      </c>
      <c r="BY42" s="19">
        <v>68</v>
      </c>
      <c r="BZ42" s="13">
        <v>4</v>
      </c>
      <c r="CA42" s="13">
        <v>10</v>
      </c>
      <c r="CB42" s="47">
        <v>96.460176991150448</v>
      </c>
      <c r="CD42" s="65" t="s">
        <v>15</v>
      </c>
      <c r="CE42" s="33">
        <v>12187</v>
      </c>
      <c r="CF42" s="33">
        <v>12132</v>
      </c>
      <c r="CG42" s="35">
        <v>2317</v>
      </c>
      <c r="CH42" s="34">
        <v>303</v>
      </c>
      <c r="CI42" s="34">
        <v>289</v>
      </c>
      <c r="CJ42" s="47">
        <f>CF42/CE42%</f>
        <v>99.548699433822918</v>
      </c>
      <c r="CL42" s="26" t="s">
        <v>48</v>
      </c>
      <c r="CM42" s="62"/>
      <c r="CP42" s="6"/>
      <c r="CQ42" s="6"/>
      <c r="CR42" s="48"/>
    </row>
    <row r="43" spans="2:97" ht="13.5" customHeight="1">
      <c r="B43" s="66">
        <v>58</v>
      </c>
      <c r="C43" s="16">
        <v>2317</v>
      </c>
      <c r="D43" s="16">
        <v>1799</v>
      </c>
      <c r="E43" s="17">
        <v>2069</v>
      </c>
      <c r="F43" s="13">
        <v>105</v>
      </c>
      <c r="G43" s="13">
        <v>720</v>
      </c>
      <c r="H43" s="47">
        <f t="shared" ref="H43:H73" si="24">D43/C43%</f>
        <v>77.643504531722044</v>
      </c>
      <c r="J43" s="66">
        <v>58</v>
      </c>
      <c r="K43" s="18">
        <v>13975</v>
      </c>
      <c r="L43" s="18">
        <v>13063</v>
      </c>
      <c r="M43" s="19">
        <v>18555</v>
      </c>
      <c r="N43" s="13">
        <v>1099</v>
      </c>
      <c r="O43" s="13">
        <v>6735</v>
      </c>
      <c r="P43" s="47">
        <f t="shared" ref="P43:P65" si="25">L43/K43%</f>
        <v>93.474060822898039</v>
      </c>
      <c r="R43" s="66">
        <v>58</v>
      </c>
      <c r="S43" s="21">
        <v>59463</v>
      </c>
      <c r="T43" s="21">
        <v>56763</v>
      </c>
      <c r="U43" s="21">
        <v>13589</v>
      </c>
      <c r="V43" s="13">
        <v>1306</v>
      </c>
      <c r="W43" s="13">
        <v>561</v>
      </c>
      <c r="X43" s="47">
        <f t="shared" ref="X43:X65" si="26">T43/S43%</f>
        <v>95.459361283487212</v>
      </c>
      <c r="AH43" s="66">
        <v>58</v>
      </c>
      <c r="AI43" s="33">
        <v>28023</v>
      </c>
      <c r="AJ43" s="33">
        <v>27987</v>
      </c>
      <c r="AK43" s="33">
        <v>29668</v>
      </c>
      <c r="AL43" s="34">
        <v>2460</v>
      </c>
      <c r="AM43" s="34">
        <v>15723</v>
      </c>
      <c r="AN43" s="47">
        <f t="shared" si="23"/>
        <v>99.871534096991752</v>
      </c>
      <c r="AP43" s="66">
        <v>58</v>
      </c>
      <c r="AQ43" s="20">
        <v>2464</v>
      </c>
      <c r="AR43" s="20">
        <v>1897</v>
      </c>
      <c r="AS43" s="19">
        <v>1243</v>
      </c>
      <c r="AT43" s="13">
        <v>16</v>
      </c>
      <c r="AU43" s="13">
        <v>448</v>
      </c>
      <c r="AV43" s="47">
        <f t="shared" ref="AV43:AV65" si="27">AR43/AQ43%</f>
        <v>76.98863636363636</v>
      </c>
      <c r="AX43" s="66">
        <v>58</v>
      </c>
      <c r="AY43" s="11">
        <v>1566</v>
      </c>
      <c r="AZ43" s="11">
        <v>1560</v>
      </c>
      <c r="BA43" s="12">
        <v>1398</v>
      </c>
      <c r="BB43" s="13">
        <v>14</v>
      </c>
      <c r="BC43" s="13">
        <v>312</v>
      </c>
      <c r="BD43" s="47">
        <f t="shared" ref="BD43:BD66" si="28">AZ43/AY43%</f>
        <v>99.616858237547888</v>
      </c>
      <c r="BF43" s="66">
        <v>58</v>
      </c>
      <c r="BG43" s="20">
        <v>11866</v>
      </c>
      <c r="BH43" s="20">
        <v>3688</v>
      </c>
      <c r="BI43" s="18">
        <v>3101</v>
      </c>
      <c r="BJ43" s="13">
        <v>98</v>
      </c>
      <c r="BK43" s="13">
        <v>937</v>
      </c>
      <c r="BL43" s="47">
        <f t="shared" ref="BL43:BL65" si="29">BH43/BG43%</f>
        <v>31.080397775155909</v>
      </c>
      <c r="BN43" s="66">
        <v>58</v>
      </c>
      <c r="BO43" s="33">
        <v>971</v>
      </c>
      <c r="BP43" s="33">
        <v>962</v>
      </c>
      <c r="BQ43" s="36">
        <v>1300</v>
      </c>
      <c r="BR43" s="34">
        <v>259</v>
      </c>
      <c r="BS43" s="34">
        <v>90</v>
      </c>
      <c r="BT43" s="47">
        <f t="shared" ref="BT43:BT65" si="30">BP43/BO43%</f>
        <v>99.073120494335726</v>
      </c>
      <c r="BV43" s="66">
        <v>58</v>
      </c>
      <c r="BW43" s="20">
        <v>76</v>
      </c>
      <c r="BX43" s="20">
        <v>75</v>
      </c>
      <c r="BY43" s="19">
        <v>65</v>
      </c>
      <c r="BZ43" s="13">
        <v>2</v>
      </c>
      <c r="CA43" s="13">
        <v>4</v>
      </c>
      <c r="CB43" s="47">
        <v>98.684210526315795</v>
      </c>
      <c r="CD43" s="66">
        <v>58</v>
      </c>
      <c r="CE43" s="33">
        <v>14070</v>
      </c>
      <c r="CF43" s="33">
        <v>14011</v>
      </c>
      <c r="CG43" s="35">
        <v>1674</v>
      </c>
      <c r="CH43" s="34">
        <v>226</v>
      </c>
      <c r="CI43" s="34">
        <v>279</v>
      </c>
      <c r="CJ43" s="47">
        <f t="shared" ref="CJ43:CJ65" si="31">CF43/CE43%</f>
        <v>99.580668088130778</v>
      </c>
      <c r="CL43" s="26" t="s">
        <v>47</v>
      </c>
      <c r="CM43" s="62"/>
      <c r="CP43" s="6"/>
      <c r="CQ43" s="6"/>
      <c r="CR43" s="48"/>
    </row>
    <row r="44" spans="2:97" ht="13.5" customHeight="1">
      <c r="B44" s="66">
        <v>59</v>
      </c>
      <c r="C44" s="16">
        <v>2188</v>
      </c>
      <c r="D44" s="16">
        <v>1725</v>
      </c>
      <c r="E44" s="17">
        <v>2031</v>
      </c>
      <c r="F44" s="13">
        <v>116</v>
      </c>
      <c r="G44" s="13">
        <v>669</v>
      </c>
      <c r="H44" s="47">
        <f t="shared" si="24"/>
        <v>78.839122486288858</v>
      </c>
      <c r="J44" s="66">
        <v>59</v>
      </c>
      <c r="K44" s="18">
        <v>13615</v>
      </c>
      <c r="L44" s="18">
        <v>12959</v>
      </c>
      <c r="M44" s="19">
        <v>17670</v>
      </c>
      <c r="N44" s="13">
        <v>992</v>
      </c>
      <c r="O44" s="13">
        <v>5671</v>
      </c>
      <c r="P44" s="47">
        <f t="shared" si="25"/>
        <v>95.181784796180679</v>
      </c>
      <c r="R44" s="66">
        <v>59</v>
      </c>
      <c r="S44" s="21">
        <v>72455</v>
      </c>
      <c r="T44" s="21">
        <v>70103</v>
      </c>
      <c r="U44" s="21">
        <v>14994</v>
      </c>
      <c r="V44" s="13">
        <v>1544</v>
      </c>
      <c r="W44" s="13">
        <v>644</v>
      </c>
      <c r="X44" s="47">
        <f t="shared" si="26"/>
        <v>96.753847215513076</v>
      </c>
      <c r="AH44" s="66">
        <v>59</v>
      </c>
      <c r="AI44" s="33">
        <v>33192</v>
      </c>
      <c r="AJ44" s="33">
        <v>33164</v>
      </c>
      <c r="AK44" s="33">
        <v>34728</v>
      </c>
      <c r="AL44" s="34">
        <v>3353</v>
      </c>
      <c r="AM44" s="34">
        <v>17009</v>
      </c>
      <c r="AN44" s="47">
        <f t="shared" si="23"/>
        <v>99.915642323451436</v>
      </c>
      <c r="AP44" s="66">
        <v>59</v>
      </c>
      <c r="AQ44" s="20">
        <v>2369</v>
      </c>
      <c r="AR44" s="20">
        <v>1877</v>
      </c>
      <c r="AS44" s="19">
        <v>1176</v>
      </c>
      <c r="AT44" s="13">
        <v>23</v>
      </c>
      <c r="AU44" s="13">
        <v>422</v>
      </c>
      <c r="AV44" s="47">
        <f t="shared" si="27"/>
        <v>79.231743351625155</v>
      </c>
      <c r="AX44" s="66">
        <v>59</v>
      </c>
      <c r="AY44" s="11">
        <v>1672</v>
      </c>
      <c r="AZ44" s="11">
        <v>1665</v>
      </c>
      <c r="BA44" s="12">
        <v>1652</v>
      </c>
      <c r="BB44" s="13">
        <v>54</v>
      </c>
      <c r="BC44" s="13">
        <v>335</v>
      </c>
      <c r="BD44" s="47">
        <f t="shared" si="28"/>
        <v>99.581339712918663</v>
      </c>
      <c r="BF44" s="66">
        <v>59</v>
      </c>
      <c r="BG44" s="20">
        <v>10443</v>
      </c>
      <c r="BH44" s="20">
        <v>3847</v>
      </c>
      <c r="BI44" s="18">
        <v>2967</v>
      </c>
      <c r="BJ44" s="13">
        <v>86</v>
      </c>
      <c r="BK44" s="13">
        <v>646</v>
      </c>
      <c r="BL44" s="47">
        <f t="shared" si="29"/>
        <v>36.838073350569758</v>
      </c>
      <c r="BN44" s="66">
        <v>59</v>
      </c>
      <c r="BO44" s="33">
        <v>1133</v>
      </c>
      <c r="BP44" s="33">
        <v>1117</v>
      </c>
      <c r="BQ44" s="36">
        <v>1241</v>
      </c>
      <c r="BR44" s="34">
        <v>195</v>
      </c>
      <c r="BS44" s="34">
        <v>87</v>
      </c>
      <c r="BT44" s="47">
        <f t="shared" si="30"/>
        <v>98.587819947043243</v>
      </c>
      <c r="BV44" s="66">
        <v>59</v>
      </c>
      <c r="BW44" s="20">
        <v>82</v>
      </c>
      <c r="BX44" s="20">
        <v>79</v>
      </c>
      <c r="BY44" s="19">
        <v>68</v>
      </c>
      <c r="BZ44" s="13">
        <v>10</v>
      </c>
      <c r="CA44" s="13">
        <v>12</v>
      </c>
      <c r="CB44" s="47">
        <v>96.341463414634148</v>
      </c>
      <c r="CD44" s="66">
        <v>59</v>
      </c>
      <c r="CE44" s="33">
        <v>15154</v>
      </c>
      <c r="CF44" s="33">
        <v>15113</v>
      </c>
      <c r="CG44" s="35">
        <v>1758</v>
      </c>
      <c r="CH44" s="34">
        <v>217</v>
      </c>
      <c r="CI44" s="34">
        <v>299</v>
      </c>
      <c r="CJ44" s="47">
        <f t="shared" si="31"/>
        <v>99.729444371123137</v>
      </c>
      <c r="CL44" s="26" t="s">
        <v>46</v>
      </c>
      <c r="CM44" s="62"/>
      <c r="CP44" s="6"/>
      <c r="CQ44" s="6"/>
      <c r="CR44" s="48"/>
    </row>
    <row r="45" spans="2:97" ht="13.5" customHeight="1">
      <c r="B45" s="66">
        <v>60</v>
      </c>
      <c r="C45" s="16">
        <v>1815</v>
      </c>
      <c r="D45" s="16">
        <v>1497</v>
      </c>
      <c r="E45" s="17">
        <v>1777</v>
      </c>
      <c r="F45" s="13">
        <v>73</v>
      </c>
      <c r="G45" s="13">
        <v>533</v>
      </c>
      <c r="H45" s="47">
        <f t="shared" si="24"/>
        <v>82.47933884297521</v>
      </c>
      <c r="J45" s="66">
        <v>60</v>
      </c>
      <c r="K45" s="18">
        <v>12171</v>
      </c>
      <c r="L45" s="18">
        <v>11557</v>
      </c>
      <c r="M45" s="19">
        <v>15739</v>
      </c>
      <c r="N45" s="13">
        <v>927</v>
      </c>
      <c r="O45" s="13">
        <v>5408</v>
      </c>
      <c r="P45" s="47">
        <f t="shared" si="25"/>
        <v>94.955221427984554</v>
      </c>
      <c r="R45" s="66">
        <v>60</v>
      </c>
      <c r="S45" s="21">
        <v>74424</v>
      </c>
      <c r="T45" s="21">
        <v>72238</v>
      </c>
      <c r="U45" s="21">
        <v>15061</v>
      </c>
      <c r="V45" s="13">
        <v>1715</v>
      </c>
      <c r="W45" s="13">
        <v>667</v>
      </c>
      <c r="X45" s="47">
        <f t="shared" si="26"/>
        <v>97.062775448779959</v>
      </c>
      <c r="AH45" s="66">
        <v>60</v>
      </c>
      <c r="AI45" s="33">
        <v>38676</v>
      </c>
      <c r="AJ45" s="33">
        <v>38630</v>
      </c>
      <c r="AK45" s="33">
        <v>40177</v>
      </c>
      <c r="AL45" s="34">
        <v>4432</v>
      </c>
      <c r="AM45" s="34">
        <v>18636</v>
      </c>
      <c r="AN45" s="47">
        <f t="shared" si="23"/>
        <v>99.881063191643392</v>
      </c>
      <c r="AP45" s="66">
        <v>60</v>
      </c>
      <c r="AQ45" s="20">
        <v>2645</v>
      </c>
      <c r="AR45" s="20">
        <v>2177</v>
      </c>
      <c r="AS45" s="19">
        <v>1334</v>
      </c>
      <c r="AT45" s="13">
        <v>8</v>
      </c>
      <c r="AU45" s="13">
        <v>497</v>
      </c>
      <c r="AV45" s="47">
        <f t="shared" si="27"/>
        <v>82.306238185255197</v>
      </c>
      <c r="AX45" s="66">
        <v>60</v>
      </c>
      <c r="AY45" s="11">
        <v>1608</v>
      </c>
      <c r="AZ45" s="11">
        <v>1604</v>
      </c>
      <c r="BA45" s="12">
        <v>1864</v>
      </c>
      <c r="BB45" s="13">
        <v>130</v>
      </c>
      <c r="BC45" s="13">
        <v>350</v>
      </c>
      <c r="BD45" s="47">
        <f t="shared" si="28"/>
        <v>99.751243781094544</v>
      </c>
      <c r="BF45" s="66">
        <v>60</v>
      </c>
      <c r="BG45" s="20">
        <v>10812</v>
      </c>
      <c r="BH45" s="20">
        <v>4021</v>
      </c>
      <c r="BI45" s="18">
        <v>3027</v>
      </c>
      <c r="BJ45" s="13">
        <v>90</v>
      </c>
      <c r="BK45" s="13">
        <v>672</v>
      </c>
      <c r="BL45" s="47">
        <f t="shared" si="29"/>
        <v>37.190159082500927</v>
      </c>
      <c r="BN45" s="66">
        <v>60</v>
      </c>
      <c r="BO45" s="33">
        <v>1182</v>
      </c>
      <c r="BP45" s="33">
        <v>1173</v>
      </c>
      <c r="BQ45" s="36">
        <v>1186</v>
      </c>
      <c r="BR45" s="34">
        <v>126</v>
      </c>
      <c r="BS45" s="34">
        <v>86</v>
      </c>
      <c r="BT45" s="47">
        <f t="shared" si="30"/>
        <v>99.238578680203048</v>
      </c>
      <c r="BV45" s="66">
        <v>60</v>
      </c>
      <c r="BW45" s="20">
        <v>98</v>
      </c>
      <c r="BX45" s="20">
        <v>98</v>
      </c>
      <c r="BY45" s="19">
        <v>93</v>
      </c>
      <c r="BZ45" s="13">
        <v>11</v>
      </c>
      <c r="CA45" s="13">
        <v>8</v>
      </c>
      <c r="CB45" s="47">
        <v>100</v>
      </c>
      <c r="CD45" s="66">
        <v>60</v>
      </c>
      <c r="CE45" s="33">
        <v>14698</v>
      </c>
      <c r="CF45" s="33">
        <v>14666</v>
      </c>
      <c r="CG45" s="35">
        <v>1654</v>
      </c>
      <c r="CH45" s="34">
        <v>193</v>
      </c>
      <c r="CI45" s="34">
        <v>286</v>
      </c>
      <c r="CJ45" s="47">
        <f t="shared" si="31"/>
        <v>99.782283303850875</v>
      </c>
      <c r="CL45" s="40" t="s">
        <v>53</v>
      </c>
    </row>
    <row r="46" spans="2:97" ht="13.5" customHeight="1">
      <c r="B46" s="66">
        <v>61</v>
      </c>
      <c r="C46" s="16">
        <v>1949</v>
      </c>
      <c r="D46" s="16">
        <v>1529</v>
      </c>
      <c r="E46" s="17">
        <v>1842</v>
      </c>
      <c r="F46" s="13">
        <v>101</v>
      </c>
      <c r="G46" s="13">
        <v>657</v>
      </c>
      <c r="H46" s="47">
        <f t="shared" si="24"/>
        <v>78.450487429451002</v>
      </c>
      <c r="J46" s="66">
        <v>61</v>
      </c>
      <c r="K46" s="18">
        <v>10808</v>
      </c>
      <c r="L46" s="18">
        <v>10174</v>
      </c>
      <c r="M46" s="19">
        <v>13762</v>
      </c>
      <c r="N46" s="13">
        <v>824</v>
      </c>
      <c r="O46" s="13">
        <v>5072</v>
      </c>
      <c r="P46" s="47">
        <f t="shared" si="25"/>
        <v>94.133974833456705</v>
      </c>
      <c r="R46" s="66">
        <v>61</v>
      </c>
      <c r="S46" s="21">
        <v>64788</v>
      </c>
      <c r="T46" s="21">
        <v>62772</v>
      </c>
      <c r="U46" s="21">
        <v>13379</v>
      </c>
      <c r="V46" s="13">
        <v>1466</v>
      </c>
      <c r="W46" s="13">
        <v>610</v>
      </c>
      <c r="X46" s="47">
        <f t="shared" si="26"/>
        <v>96.888312650490832</v>
      </c>
      <c r="AH46" s="66">
        <v>61</v>
      </c>
      <c r="AI46" s="33">
        <v>34662</v>
      </c>
      <c r="AJ46" s="33">
        <v>34596</v>
      </c>
      <c r="AK46" s="33">
        <v>36019</v>
      </c>
      <c r="AL46" s="34">
        <v>3936</v>
      </c>
      <c r="AM46" s="34">
        <v>17514</v>
      </c>
      <c r="AN46" s="47">
        <f t="shared" si="23"/>
        <v>99.809589752466678</v>
      </c>
      <c r="AP46" s="66">
        <v>61</v>
      </c>
      <c r="AQ46" s="20">
        <v>2291</v>
      </c>
      <c r="AR46" s="20">
        <v>1796</v>
      </c>
      <c r="AS46" s="19">
        <v>1105</v>
      </c>
      <c r="AT46" s="13">
        <v>17</v>
      </c>
      <c r="AU46" s="13">
        <v>439</v>
      </c>
      <c r="AV46" s="47">
        <f t="shared" si="27"/>
        <v>78.393714535137491</v>
      </c>
      <c r="AX46" s="66">
        <v>61</v>
      </c>
      <c r="AY46" s="11">
        <v>1301</v>
      </c>
      <c r="AZ46" s="11">
        <v>1298</v>
      </c>
      <c r="BA46" s="12">
        <v>1120</v>
      </c>
      <c r="BB46" s="13">
        <v>17</v>
      </c>
      <c r="BC46" s="13">
        <v>197</v>
      </c>
      <c r="BD46" s="47">
        <f t="shared" si="28"/>
        <v>99.769408147578787</v>
      </c>
      <c r="BF46" s="66">
        <v>61</v>
      </c>
      <c r="BG46" s="20">
        <v>11039</v>
      </c>
      <c r="BH46" s="20">
        <v>3913</v>
      </c>
      <c r="BI46" s="18">
        <v>2802</v>
      </c>
      <c r="BJ46" s="13">
        <v>110</v>
      </c>
      <c r="BK46" s="13">
        <v>755</v>
      </c>
      <c r="BL46" s="47">
        <f t="shared" si="29"/>
        <v>35.44705136334813</v>
      </c>
      <c r="BN46" s="66">
        <v>61</v>
      </c>
      <c r="BO46" s="33">
        <v>1073</v>
      </c>
      <c r="BP46" s="33">
        <v>1058</v>
      </c>
      <c r="BQ46" s="36">
        <v>951</v>
      </c>
      <c r="BR46" s="34">
        <v>105</v>
      </c>
      <c r="BS46" s="34">
        <v>54</v>
      </c>
      <c r="BT46" s="47">
        <f t="shared" si="30"/>
        <v>98.602050326188248</v>
      </c>
      <c r="BV46" s="66">
        <v>61</v>
      </c>
      <c r="BW46" s="20">
        <v>113</v>
      </c>
      <c r="BX46" s="20">
        <v>112</v>
      </c>
      <c r="BY46" s="19">
        <v>85</v>
      </c>
      <c r="BZ46" s="13">
        <v>10</v>
      </c>
      <c r="CA46" s="13">
        <v>13</v>
      </c>
      <c r="CB46" s="47">
        <v>99.115044247787623</v>
      </c>
      <c r="CD46" s="66">
        <v>61</v>
      </c>
      <c r="CE46" s="33">
        <v>12868</v>
      </c>
      <c r="CF46" s="33">
        <v>12838</v>
      </c>
      <c r="CG46" s="35">
        <v>1691</v>
      </c>
      <c r="CH46" s="34">
        <v>246</v>
      </c>
      <c r="CI46" s="34">
        <v>271</v>
      </c>
      <c r="CJ46" s="47">
        <f t="shared" si="31"/>
        <v>99.766863537457255</v>
      </c>
      <c r="CL46" s="40" t="s">
        <v>55</v>
      </c>
    </row>
    <row r="47" spans="2:97" ht="13.5" customHeight="1">
      <c r="B47" s="66">
        <v>62</v>
      </c>
      <c r="C47" s="16">
        <v>1874</v>
      </c>
      <c r="D47" s="16">
        <v>1465</v>
      </c>
      <c r="E47" s="17">
        <v>1707</v>
      </c>
      <c r="F47" s="13">
        <v>84</v>
      </c>
      <c r="G47" s="13">
        <v>571</v>
      </c>
      <c r="H47" s="47">
        <f t="shared" si="24"/>
        <v>78.17502668089648</v>
      </c>
      <c r="J47" s="66">
        <v>62</v>
      </c>
      <c r="K47" s="18">
        <v>9970</v>
      </c>
      <c r="L47" s="18">
        <v>9292</v>
      </c>
      <c r="M47" s="19">
        <v>12146</v>
      </c>
      <c r="N47" s="13">
        <v>541</v>
      </c>
      <c r="O47" s="13">
        <v>3848</v>
      </c>
      <c r="P47" s="47">
        <f t="shared" si="25"/>
        <v>93.199598796389168</v>
      </c>
      <c r="R47" s="66">
        <v>62</v>
      </c>
      <c r="S47" s="21">
        <v>69844</v>
      </c>
      <c r="T47" s="21">
        <v>67784</v>
      </c>
      <c r="U47" s="21">
        <v>13566</v>
      </c>
      <c r="V47" s="13">
        <v>1637</v>
      </c>
      <c r="W47" s="13">
        <v>764</v>
      </c>
      <c r="X47" s="47">
        <f t="shared" si="26"/>
        <v>97.05056984136074</v>
      </c>
      <c r="AH47" s="66">
        <v>62</v>
      </c>
      <c r="AI47" s="33">
        <v>40302</v>
      </c>
      <c r="AJ47" s="33">
        <v>40253</v>
      </c>
      <c r="AK47" s="33">
        <v>42284</v>
      </c>
      <c r="AL47" s="34">
        <v>4974</v>
      </c>
      <c r="AM47" s="34">
        <v>19917</v>
      </c>
      <c r="AN47" s="47">
        <f t="shared" si="23"/>
        <v>99.878417944518887</v>
      </c>
      <c r="AP47" s="66">
        <v>62</v>
      </c>
      <c r="AQ47" s="20">
        <v>2404</v>
      </c>
      <c r="AR47" s="20">
        <v>1824</v>
      </c>
      <c r="AS47" s="19">
        <v>1046</v>
      </c>
      <c r="AT47" s="13">
        <v>8</v>
      </c>
      <c r="AU47" s="13">
        <v>374</v>
      </c>
      <c r="AV47" s="47">
        <f t="shared" si="27"/>
        <v>75.87354409317804</v>
      </c>
      <c r="AX47" s="66">
        <v>62</v>
      </c>
      <c r="AY47" s="11">
        <v>1209</v>
      </c>
      <c r="AZ47" s="11">
        <v>1209</v>
      </c>
      <c r="BA47" s="12">
        <v>1048</v>
      </c>
      <c r="BB47" s="13">
        <v>12</v>
      </c>
      <c r="BC47" s="13">
        <v>175</v>
      </c>
      <c r="BD47" s="47">
        <f t="shared" si="28"/>
        <v>100</v>
      </c>
      <c r="BF47" s="66">
        <v>62</v>
      </c>
      <c r="BG47" s="20">
        <v>11976</v>
      </c>
      <c r="BH47" s="20">
        <v>3903</v>
      </c>
      <c r="BI47" s="18">
        <v>2758</v>
      </c>
      <c r="BJ47" s="13">
        <v>69</v>
      </c>
      <c r="BK47" s="13">
        <v>667</v>
      </c>
      <c r="BL47" s="47">
        <f t="shared" si="29"/>
        <v>32.59018036072144</v>
      </c>
      <c r="BN47" s="66">
        <v>62</v>
      </c>
      <c r="BO47" s="33">
        <v>983</v>
      </c>
      <c r="BP47" s="33">
        <v>957</v>
      </c>
      <c r="BQ47" s="36">
        <v>910</v>
      </c>
      <c r="BR47" s="34">
        <v>98</v>
      </c>
      <c r="BS47" s="34">
        <v>73</v>
      </c>
      <c r="BT47" s="47">
        <f t="shared" si="30"/>
        <v>97.355035605289928</v>
      </c>
      <c r="BV47" s="66">
        <v>62</v>
      </c>
      <c r="BW47" s="20">
        <v>106</v>
      </c>
      <c r="BX47" s="20">
        <v>103</v>
      </c>
      <c r="BY47" s="19">
        <v>84</v>
      </c>
      <c r="BZ47" s="13">
        <v>4</v>
      </c>
      <c r="CA47" s="13">
        <v>10</v>
      </c>
      <c r="CB47" s="47">
        <v>97.169811320754718</v>
      </c>
      <c r="CD47" s="66">
        <v>62</v>
      </c>
      <c r="CE47" s="33">
        <v>11801</v>
      </c>
      <c r="CF47" s="33">
        <v>11773</v>
      </c>
      <c r="CG47" s="35">
        <v>1536</v>
      </c>
      <c r="CH47" s="34">
        <v>196</v>
      </c>
      <c r="CI47" s="34">
        <v>216</v>
      </c>
      <c r="CJ47" s="47">
        <f t="shared" si="31"/>
        <v>99.762731971866785</v>
      </c>
      <c r="CL47" s="84" t="s">
        <v>56</v>
      </c>
    </row>
    <row r="48" spans="2:97" ht="13.5" customHeight="1">
      <c r="B48" s="66">
        <v>63</v>
      </c>
      <c r="C48" s="16">
        <v>1771</v>
      </c>
      <c r="D48" s="16">
        <v>1390</v>
      </c>
      <c r="E48" s="17">
        <v>1646</v>
      </c>
      <c r="F48" s="13">
        <v>73</v>
      </c>
      <c r="G48" s="13">
        <v>546</v>
      </c>
      <c r="H48" s="47">
        <f t="shared" si="24"/>
        <v>78.486730660643701</v>
      </c>
      <c r="J48" s="66">
        <v>63</v>
      </c>
      <c r="K48" s="18">
        <v>10004</v>
      </c>
      <c r="L48" s="18">
        <v>9157</v>
      </c>
      <c r="M48" s="19">
        <v>11736</v>
      </c>
      <c r="N48" s="13">
        <v>522</v>
      </c>
      <c r="O48" s="13">
        <v>3580</v>
      </c>
      <c r="P48" s="47">
        <f t="shared" si="25"/>
        <v>91.533386645341864</v>
      </c>
      <c r="R48" s="66">
        <v>63</v>
      </c>
      <c r="S48" s="21">
        <v>65125</v>
      </c>
      <c r="T48" s="21">
        <v>63103</v>
      </c>
      <c r="U48" s="21">
        <v>12791</v>
      </c>
      <c r="V48" s="13">
        <v>1519</v>
      </c>
      <c r="W48" s="13">
        <v>970</v>
      </c>
      <c r="X48" s="47">
        <f t="shared" si="26"/>
        <v>96.895201535508633</v>
      </c>
      <c r="AH48" s="66">
        <v>63</v>
      </c>
      <c r="AI48" s="33">
        <v>43258</v>
      </c>
      <c r="AJ48" s="33">
        <v>43194</v>
      </c>
      <c r="AK48" s="33">
        <v>45221</v>
      </c>
      <c r="AL48" s="34">
        <v>5541</v>
      </c>
      <c r="AM48" s="34">
        <v>21845</v>
      </c>
      <c r="AN48" s="47">
        <f t="shared" si="23"/>
        <v>99.852050487771052</v>
      </c>
      <c r="AP48" s="66">
        <v>63</v>
      </c>
      <c r="AQ48" s="20">
        <v>2867</v>
      </c>
      <c r="AR48" s="20">
        <v>2135</v>
      </c>
      <c r="AS48" s="19">
        <v>1174</v>
      </c>
      <c r="AT48" s="13">
        <v>9</v>
      </c>
      <c r="AU48" s="13">
        <v>394</v>
      </c>
      <c r="AV48" s="47">
        <f t="shared" si="27"/>
        <v>74.468085106382972</v>
      </c>
      <c r="AX48" s="66">
        <v>63</v>
      </c>
      <c r="AY48" s="11">
        <v>1135</v>
      </c>
      <c r="AZ48" s="11">
        <v>1128</v>
      </c>
      <c r="BA48" s="12">
        <v>989</v>
      </c>
      <c r="BB48" s="13">
        <v>16</v>
      </c>
      <c r="BC48" s="13">
        <v>196</v>
      </c>
      <c r="BD48" s="47">
        <f t="shared" si="28"/>
        <v>99.383259911894271</v>
      </c>
      <c r="BF48" s="66">
        <v>63</v>
      </c>
      <c r="BG48" s="20">
        <v>17588</v>
      </c>
      <c r="BH48" s="20">
        <v>4520</v>
      </c>
      <c r="BI48" s="18">
        <v>2885</v>
      </c>
      <c r="BJ48" s="13">
        <v>111</v>
      </c>
      <c r="BK48" s="13">
        <v>672</v>
      </c>
      <c r="BL48" s="47">
        <f t="shared" si="29"/>
        <v>25.699340459404141</v>
      </c>
      <c r="BN48" s="66">
        <v>63</v>
      </c>
      <c r="BO48" s="33">
        <v>1084</v>
      </c>
      <c r="BP48" s="33">
        <v>1077</v>
      </c>
      <c r="BQ48" s="36">
        <v>997</v>
      </c>
      <c r="BR48" s="34">
        <v>87</v>
      </c>
      <c r="BS48" s="34">
        <v>54</v>
      </c>
      <c r="BT48" s="47">
        <f t="shared" si="30"/>
        <v>99.354243542435427</v>
      </c>
      <c r="BV48" s="66">
        <v>63</v>
      </c>
      <c r="BW48" s="20">
        <v>112</v>
      </c>
      <c r="BX48" s="20">
        <v>100</v>
      </c>
      <c r="BY48" s="19">
        <v>83</v>
      </c>
      <c r="BZ48" s="13">
        <v>5</v>
      </c>
      <c r="CA48" s="13">
        <v>21</v>
      </c>
      <c r="CB48" s="47">
        <v>89.285714285714278</v>
      </c>
      <c r="CD48" s="66">
        <v>63</v>
      </c>
      <c r="CE48" s="33">
        <v>12821</v>
      </c>
      <c r="CF48" s="33">
        <v>12761</v>
      </c>
      <c r="CG48" s="35">
        <v>1898</v>
      </c>
      <c r="CH48" s="34">
        <v>293</v>
      </c>
      <c r="CI48" s="34">
        <v>203</v>
      </c>
      <c r="CJ48" s="47">
        <f t="shared" si="31"/>
        <v>99.532017783324221</v>
      </c>
    </row>
    <row r="49" spans="2:88" ht="13.5" customHeight="1">
      <c r="B49" s="67" t="s">
        <v>11</v>
      </c>
      <c r="C49" s="16">
        <v>1586</v>
      </c>
      <c r="D49" s="16">
        <v>1204</v>
      </c>
      <c r="E49" s="17">
        <v>1444</v>
      </c>
      <c r="F49" s="13">
        <v>97</v>
      </c>
      <c r="G49" s="13">
        <v>574</v>
      </c>
      <c r="H49" s="47">
        <f t="shared" si="24"/>
        <v>75.914249684741492</v>
      </c>
      <c r="J49" s="67" t="s">
        <v>11</v>
      </c>
      <c r="K49" s="18">
        <v>8182</v>
      </c>
      <c r="L49" s="18">
        <v>7033</v>
      </c>
      <c r="M49" s="19">
        <v>8993</v>
      </c>
      <c r="N49" s="13">
        <v>436</v>
      </c>
      <c r="O49" s="13">
        <v>3097</v>
      </c>
      <c r="P49" s="47">
        <f t="shared" si="25"/>
        <v>85.956978733805926</v>
      </c>
      <c r="R49" s="67" t="s">
        <v>11</v>
      </c>
      <c r="S49" s="21">
        <v>53605</v>
      </c>
      <c r="T49" s="21">
        <v>51315</v>
      </c>
      <c r="U49" s="21">
        <v>9169</v>
      </c>
      <c r="V49" s="13">
        <v>1235</v>
      </c>
      <c r="W49" s="13">
        <v>626</v>
      </c>
      <c r="X49" s="47">
        <f t="shared" si="26"/>
        <v>95.728010446786683</v>
      </c>
      <c r="AH49" s="67" t="s">
        <v>11</v>
      </c>
      <c r="AI49" s="33">
        <v>32055</v>
      </c>
      <c r="AJ49" s="33">
        <v>31889</v>
      </c>
      <c r="AK49" s="33">
        <v>34539</v>
      </c>
      <c r="AL49" s="34">
        <v>4428</v>
      </c>
      <c r="AM49" s="34">
        <v>19759</v>
      </c>
      <c r="AN49" s="47">
        <f t="shared" si="23"/>
        <v>99.482140071751672</v>
      </c>
      <c r="AP49" s="67" t="s">
        <v>11</v>
      </c>
      <c r="AQ49" s="20">
        <v>2759</v>
      </c>
      <c r="AR49" s="20">
        <v>1939</v>
      </c>
      <c r="AS49" s="19">
        <v>1097</v>
      </c>
      <c r="AT49" s="13">
        <v>2</v>
      </c>
      <c r="AU49" s="13">
        <v>373</v>
      </c>
      <c r="AV49" s="47">
        <f t="shared" si="27"/>
        <v>70.279086625588988</v>
      </c>
      <c r="AX49" s="67" t="s">
        <v>11</v>
      </c>
      <c r="AY49" s="11">
        <v>1074</v>
      </c>
      <c r="AZ49" s="11">
        <v>1060</v>
      </c>
      <c r="BA49" s="12">
        <v>962</v>
      </c>
      <c r="BB49" s="13">
        <v>37</v>
      </c>
      <c r="BC49" s="13">
        <v>216</v>
      </c>
      <c r="BD49" s="47">
        <f t="shared" si="28"/>
        <v>98.696461824953445</v>
      </c>
      <c r="BF49" s="67" t="s">
        <v>11</v>
      </c>
      <c r="BG49" s="20">
        <v>21523</v>
      </c>
      <c r="BH49" s="20">
        <v>3638</v>
      </c>
      <c r="BI49" s="18">
        <v>2400</v>
      </c>
      <c r="BJ49" s="13">
        <v>91</v>
      </c>
      <c r="BK49" s="13">
        <v>529</v>
      </c>
      <c r="BL49" s="47">
        <f t="shared" si="29"/>
        <v>16.902848115968965</v>
      </c>
      <c r="BN49" s="67" t="s">
        <v>11</v>
      </c>
      <c r="BO49" s="33">
        <v>1155</v>
      </c>
      <c r="BP49" s="33">
        <v>1117</v>
      </c>
      <c r="BQ49" s="36">
        <v>983</v>
      </c>
      <c r="BR49" s="34">
        <v>69</v>
      </c>
      <c r="BS49" s="34">
        <v>71</v>
      </c>
      <c r="BT49" s="47">
        <f t="shared" si="30"/>
        <v>96.7099567099567</v>
      </c>
      <c r="BV49" s="67" t="s">
        <v>11</v>
      </c>
      <c r="BW49" s="20">
        <v>137</v>
      </c>
      <c r="BX49" s="20">
        <v>130</v>
      </c>
      <c r="BY49" s="19">
        <v>79</v>
      </c>
      <c r="BZ49" s="13">
        <v>5</v>
      </c>
      <c r="CA49" s="13">
        <v>9</v>
      </c>
      <c r="CB49" s="47">
        <v>94.890510948905103</v>
      </c>
      <c r="CD49" s="67" t="s">
        <v>11</v>
      </c>
      <c r="CE49" s="33">
        <v>10312</v>
      </c>
      <c r="CF49" s="33">
        <v>10250</v>
      </c>
      <c r="CG49" s="35">
        <v>1265</v>
      </c>
      <c r="CH49" s="34">
        <v>194</v>
      </c>
      <c r="CI49" s="34">
        <v>124</v>
      </c>
      <c r="CJ49" s="47">
        <f t="shared" si="31"/>
        <v>99.398758727695878</v>
      </c>
    </row>
    <row r="50" spans="2:88" ht="13.5" customHeight="1">
      <c r="B50" s="65" t="s">
        <v>16</v>
      </c>
      <c r="C50" s="16">
        <v>1653</v>
      </c>
      <c r="D50" s="16">
        <v>1272</v>
      </c>
      <c r="E50" s="17">
        <v>1582</v>
      </c>
      <c r="F50" s="13">
        <v>59</v>
      </c>
      <c r="G50" s="13">
        <v>574</v>
      </c>
      <c r="H50" s="47">
        <f t="shared" si="24"/>
        <v>76.950998185117967</v>
      </c>
      <c r="J50" s="65" t="s">
        <v>16</v>
      </c>
      <c r="K50" s="18">
        <v>7362</v>
      </c>
      <c r="L50" s="18">
        <v>6302</v>
      </c>
      <c r="M50" s="19">
        <v>8058</v>
      </c>
      <c r="N50" s="13">
        <v>410</v>
      </c>
      <c r="O50" s="13">
        <v>2666</v>
      </c>
      <c r="P50" s="47">
        <f t="shared" si="25"/>
        <v>85.601738657973371</v>
      </c>
      <c r="R50" s="65" t="s">
        <v>16</v>
      </c>
      <c r="S50" s="21">
        <v>50919</v>
      </c>
      <c r="T50" s="21">
        <v>48926</v>
      </c>
      <c r="U50" s="21">
        <v>7756</v>
      </c>
      <c r="V50" s="13">
        <v>1101</v>
      </c>
      <c r="W50" s="13">
        <v>589</v>
      </c>
      <c r="X50" s="47">
        <f t="shared" si="26"/>
        <v>96.08594041516919</v>
      </c>
      <c r="AH50" s="65" t="s">
        <v>16</v>
      </c>
      <c r="AI50" s="33">
        <v>38678</v>
      </c>
      <c r="AJ50" s="33">
        <v>38561</v>
      </c>
      <c r="AK50" s="33">
        <v>40926</v>
      </c>
      <c r="AL50" s="34">
        <v>5328</v>
      </c>
      <c r="AM50" s="34">
        <v>23204</v>
      </c>
      <c r="AN50" s="47">
        <f t="shared" si="23"/>
        <v>99.69750245617665</v>
      </c>
      <c r="AP50" s="65" t="s">
        <v>16</v>
      </c>
      <c r="AQ50" s="20">
        <v>2730</v>
      </c>
      <c r="AR50" s="20">
        <v>1929</v>
      </c>
      <c r="AS50" s="19">
        <v>1143</v>
      </c>
      <c r="AT50" s="13">
        <v>9</v>
      </c>
      <c r="AU50" s="13">
        <v>341</v>
      </c>
      <c r="AV50" s="47">
        <f t="shared" si="27"/>
        <v>70.659340659340657</v>
      </c>
      <c r="AX50" s="65" t="s">
        <v>16</v>
      </c>
      <c r="AY50" s="11">
        <v>1084</v>
      </c>
      <c r="AZ50" s="11">
        <v>1079</v>
      </c>
      <c r="BA50" s="12">
        <v>868</v>
      </c>
      <c r="BB50" s="13">
        <v>12</v>
      </c>
      <c r="BC50" s="13">
        <v>180</v>
      </c>
      <c r="BD50" s="47">
        <f t="shared" si="28"/>
        <v>99.538745387453872</v>
      </c>
      <c r="BF50" s="65" t="s">
        <v>16</v>
      </c>
      <c r="BG50" s="20">
        <v>22824</v>
      </c>
      <c r="BH50" s="20">
        <v>3619</v>
      </c>
      <c r="BI50" s="18">
        <v>2349</v>
      </c>
      <c r="BJ50" s="13">
        <v>101</v>
      </c>
      <c r="BK50" s="13">
        <v>532</v>
      </c>
      <c r="BL50" s="47">
        <f t="shared" si="29"/>
        <v>15.856116368734664</v>
      </c>
      <c r="BN50" s="65" t="s">
        <v>16</v>
      </c>
      <c r="BO50" s="33">
        <v>947</v>
      </c>
      <c r="BP50" s="33">
        <v>923</v>
      </c>
      <c r="BQ50" s="36">
        <v>802</v>
      </c>
      <c r="BR50" s="34">
        <v>45</v>
      </c>
      <c r="BS50" s="34">
        <v>53</v>
      </c>
      <c r="BT50" s="47">
        <f t="shared" si="30"/>
        <v>97.465681098204854</v>
      </c>
      <c r="BV50" s="65" t="s">
        <v>16</v>
      </c>
      <c r="BW50" s="20">
        <v>122</v>
      </c>
      <c r="BX50" s="20">
        <v>113</v>
      </c>
      <c r="BY50" s="19">
        <v>87</v>
      </c>
      <c r="BZ50" s="13">
        <v>8</v>
      </c>
      <c r="CA50" s="13">
        <v>10</v>
      </c>
      <c r="CB50" s="47">
        <v>92.622950819672127</v>
      </c>
      <c r="CD50" s="65" t="s">
        <v>16</v>
      </c>
      <c r="CE50" s="33">
        <v>11288</v>
      </c>
      <c r="CF50" s="33">
        <v>11215</v>
      </c>
      <c r="CG50" s="35">
        <v>1328</v>
      </c>
      <c r="CH50" s="34">
        <v>220</v>
      </c>
      <c r="CI50" s="34">
        <v>113</v>
      </c>
      <c r="CJ50" s="47">
        <f t="shared" si="31"/>
        <v>99.3532955350815</v>
      </c>
    </row>
    <row r="51" spans="2:88" ht="13.5" customHeight="1">
      <c r="B51" s="65" t="s">
        <v>17</v>
      </c>
      <c r="C51" s="16">
        <v>1848</v>
      </c>
      <c r="D51" s="16">
        <v>1328</v>
      </c>
      <c r="E51" s="17">
        <v>1660</v>
      </c>
      <c r="F51" s="13">
        <v>78</v>
      </c>
      <c r="G51" s="13">
        <v>678</v>
      </c>
      <c r="H51" s="47">
        <f t="shared" si="24"/>
        <v>71.861471861471856</v>
      </c>
      <c r="J51" s="65" t="s">
        <v>17</v>
      </c>
      <c r="K51" s="18">
        <v>6703</v>
      </c>
      <c r="L51" s="18">
        <v>5532</v>
      </c>
      <c r="M51" s="19">
        <v>6918</v>
      </c>
      <c r="N51" s="13">
        <v>333</v>
      </c>
      <c r="O51" s="13">
        <v>2047</v>
      </c>
      <c r="P51" s="47">
        <f t="shared" si="25"/>
        <v>82.530210353573025</v>
      </c>
      <c r="R51" s="65" t="s">
        <v>17</v>
      </c>
      <c r="S51" s="21">
        <v>46427</v>
      </c>
      <c r="T51" s="21">
        <v>44084</v>
      </c>
      <c r="U51" s="21">
        <v>8348</v>
      </c>
      <c r="V51" s="13">
        <v>1333</v>
      </c>
      <c r="W51" s="13">
        <v>1080</v>
      </c>
      <c r="X51" s="47">
        <f t="shared" si="26"/>
        <v>94.953367652443632</v>
      </c>
      <c r="AH51" s="65" t="s">
        <v>17</v>
      </c>
      <c r="AI51" s="33">
        <v>51406</v>
      </c>
      <c r="AJ51" s="33">
        <v>51253</v>
      </c>
      <c r="AK51" s="33">
        <v>54088</v>
      </c>
      <c r="AL51" s="34">
        <v>6890</v>
      </c>
      <c r="AM51" s="34">
        <v>27227</v>
      </c>
      <c r="AN51" s="47">
        <f t="shared" si="23"/>
        <v>99.702369373224926</v>
      </c>
      <c r="AP51" s="65" t="s">
        <v>17</v>
      </c>
      <c r="AQ51" s="20">
        <v>3176</v>
      </c>
      <c r="AR51" s="20">
        <v>2224</v>
      </c>
      <c r="AS51" s="19">
        <v>1116</v>
      </c>
      <c r="AT51" s="13">
        <v>7</v>
      </c>
      <c r="AU51" s="13">
        <v>315</v>
      </c>
      <c r="AV51" s="47">
        <f t="shared" si="27"/>
        <v>70.025188916876573</v>
      </c>
      <c r="AX51" s="65" t="s">
        <v>17</v>
      </c>
      <c r="AY51" s="11">
        <v>988</v>
      </c>
      <c r="AZ51" s="11">
        <v>984</v>
      </c>
      <c r="BA51" s="12">
        <v>851</v>
      </c>
      <c r="BB51" s="13">
        <v>12</v>
      </c>
      <c r="BC51" s="13">
        <v>237</v>
      </c>
      <c r="BD51" s="47">
        <f t="shared" si="28"/>
        <v>99.595141700404852</v>
      </c>
      <c r="BF51" s="65" t="s">
        <v>17</v>
      </c>
      <c r="BG51" s="20">
        <v>26884</v>
      </c>
      <c r="BH51" s="20">
        <v>3585</v>
      </c>
      <c r="BI51" s="18">
        <v>2214</v>
      </c>
      <c r="BJ51" s="13">
        <v>71</v>
      </c>
      <c r="BK51" s="13">
        <v>492</v>
      </c>
      <c r="BL51" s="47">
        <f t="shared" si="29"/>
        <v>13.335069186133017</v>
      </c>
      <c r="BN51" s="65" t="s">
        <v>17</v>
      </c>
      <c r="BO51" s="33">
        <v>918</v>
      </c>
      <c r="BP51" s="33">
        <v>881</v>
      </c>
      <c r="BQ51" s="36">
        <v>759</v>
      </c>
      <c r="BR51" s="34">
        <v>46</v>
      </c>
      <c r="BS51" s="34">
        <v>46</v>
      </c>
      <c r="BT51" s="47">
        <f t="shared" si="30"/>
        <v>95.969498910675384</v>
      </c>
      <c r="BV51" s="65" t="s">
        <v>17</v>
      </c>
      <c r="BW51" s="20">
        <v>197</v>
      </c>
      <c r="BX51" s="20">
        <v>180</v>
      </c>
      <c r="BY51" s="19">
        <v>116</v>
      </c>
      <c r="BZ51" s="13">
        <v>7</v>
      </c>
      <c r="CA51" s="13">
        <v>16</v>
      </c>
      <c r="CB51" s="47">
        <v>91.370558375634516</v>
      </c>
      <c r="CD51" s="65" t="s">
        <v>17</v>
      </c>
      <c r="CE51" s="33">
        <v>11796</v>
      </c>
      <c r="CF51" s="33">
        <v>11741</v>
      </c>
      <c r="CG51" s="35">
        <v>1280</v>
      </c>
      <c r="CH51" s="34">
        <v>191</v>
      </c>
      <c r="CI51" s="34">
        <v>120</v>
      </c>
      <c r="CJ51" s="47">
        <f t="shared" si="31"/>
        <v>99.533740250932524</v>
      </c>
    </row>
    <row r="52" spans="2:88" ht="13.5" customHeight="1">
      <c r="B52" s="65" t="s">
        <v>18</v>
      </c>
      <c r="C52" s="16">
        <v>2189</v>
      </c>
      <c r="D52" s="16">
        <v>1525</v>
      </c>
      <c r="E52" s="17">
        <v>1780</v>
      </c>
      <c r="F52" s="13">
        <v>95</v>
      </c>
      <c r="G52" s="13">
        <v>694</v>
      </c>
      <c r="H52" s="47">
        <f t="shared" si="24"/>
        <v>69.666514390132477</v>
      </c>
      <c r="J52" s="65" t="s">
        <v>18</v>
      </c>
      <c r="K52" s="18">
        <v>6773</v>
      </c>
      <c r="L52" s="18">
        <v>5378</v>
      </c>
      <c r="M52" s="19">
        <v>6882</v>
      </c>
      <c r="N52" s="13">
        <v>327</v>
      </c>
      <c r="O52" s="13">
        <v>2109</v>
      </c>
      <c r="P52" s="47">
        <f t="shared" si="25"/>
        <v>79.403513952458283</v>
      </c>
      <c r="R52" s="65" t="s">
        <v>18</v>
      </c>
      <c r="S52" s="21">
        <v>48900</v>
      </c>
      <c r="T52" s="21">
        <v>46097</v>
      </c>
      <c r="U52" s="21">
        <v>8742</v>
      </c>
      <c r="V52" s="13">
        <v>1480</v>
      </c>
      <c r="W52" s="13">
        <v>986</v>
      </c>
      <c r="X52" s="47">
        <f t="shared" si="26"/>
        <v>94.267893660531698</v>
      </c>
      <c r="AH52" s="65" t="s">
        <v>18</v>
      </c>
      <c r="AI52" s="33">
        <v>55997</v>
      </c>
      <c r="AJ52" s="33">
        <v>55848</v>
      </c>
      <c r="AK52" s="33">
        <v>58174</v>
      </c>
      <c r="AL52" s="34">
        <v>7223</v>
      </c>
      <c r="AM52" s="34">
        <v>27323</v>
      </c>
      <c r="AN52" s="47">
        <f t="shared" si="23"/>
        <v>99.733914316838394</v>
      </c>
      <c r="AP52" s="65" t="s">
        <v>18</v>
      </c>
      <c r="AQ52" s="20">
        <v>3505</v>
      </c>
      <c r="AR52" s="20">
        <v>2624</v>
      </c>
      <c r="AS52" s="19">
        <v>1288</v>
      </c>
      <c r="AT52" s="13">
        <v>2</v>
      </c>
      <c r="AU52" s="13">
        <v>320</v>
      </c>
      <c r="AV52" s="47">
        <f t="shared" si="27"/>
        <v>74.864479315263921</v>
      </c>
      <c r="AX52" s="65" t="s">
        <v>18</v>
      </c>
      <c r="AY52" s="11">
        <v>1003</v>
      </c>
      <c r="AZ52" s="11">
        <v>990</v>
      </c>
      <c r="BA52" s="12">
        <v>845</v>
      </c>
      <c r="BB52" s="13">
        <v>17</v>
      </c>
      <c r="BC52" s="13">
        <v>188</v>
      </c>
      <c r="BD52" s="47">
        <f t="shared" si="28"/>
        <v>98.703888334995028</v>
      </c>
      <c r="BF52" s="65" t="s">
        <v>18</v>
      </c>
      <c r="BG52" s="20">
        <v>30966</v>
      </c>
      <c r="BH52" s="20">
        <v>3935</v>
      </c>
      <c r="BI52" s="18">
        <v>2474</v>
      </c>
      <c r="BJ52" s="13">
        <v>79</v>
      </c>
      <c r="BK52" s="13">
        <v>612</v>
      </c>
      <c r="BL52" s="47">
        <f t="shared" si="29"/>
        <v>12.707485629399986</v>
      </c>
      <c r="BN52" s="65" t="s">
        <v>18</v>
      </c>
      <c r="BO52" s="33">
        <v>1076</v>
      </c>
      <c r="BP52" s="33">
        <v>1028</v>
      </c>
      <c r="BQ52" s="36">
        <v>805</v>
      </c>
      <c r="BR52" s="34">
        <v>38</v>
      </c>
      <c r="BS52" s="34">
        <v>49</v>
      </c>
      <c r="BT52" s="47">
        <f t="shared" si="30"/>
        <v>95.539033457249076</v>
      </c>
      <c r="BV52" s="65" t="s">
        <v>18</v>
      </c>
      <c r="BW52" s="20">
        <v>271</v>
      </c>
      <c r="BX52" s="20">
        <v>248</v>
      </c>
      <c r="BY52" s="19">
        <v>127</v>
      </c>
      <c r="BZ52" s="13">
        <v>6</v>
      </c>
      <c r="CA52" s="13">
        <v>13</v>
      </c>
      <c r="CB52" s="47">
        <v>91.512915129151295</v>
      </c>
      <c r="CD52" s="65" t="s">
        <v>18</v>
      </c>
      <c r="CE52" s="33">
        <v>12126</v>
      </c>
      <c r="CF52" s="33">
        <v>12045</v>
      </c>
      <c r="CG52" s="35">
        <v>2004</v>
      </c>
      <c r="CH52" s="34">
        <v>305</v>
      </c>
      <c r="CI52" s="34">
        <v>102</v>
      </c>
      <c r="CJ52" s="47">
        <f t="shared" si="31"/>
        <v>99.33201385452746</v>
      </c>
    </row>
    <row r="53" spans="2:88" ht="13.5" customHeight="1">
      <c r="B53" s="65" t="s">
        <v>19</v>
      </c>
      <c r="C53" s="16">
        <v>2466</v>
      </c>
      <c r="D53" s="16">
        <v>1970</v>
      </c>
      <c r="E53" s="17">
        <v>2089</v>
      </c>
      <c r="F53" s="13">
        <v>95</v>
      </c>
      <c r="G53" s="13">
        <v>713</v>
      </c>
      <c r="H53" s="47">
        <f t="shared" si="24"/>
        <v>79.88645579886456</v>
      </c>
      <c r="J53" s="65" t="s">
        <v>19</v>
      </c>
      <c r="K53" s="18">
        <v>6576</v>
      </c>
      <c r="L53" s="18">
        <v>5419</v>
      </c>
      <c r="M53" s="19">
        <v>6570</v>
      </c>
      <c r="N53" s="13">
        <v>298</v>
      </c>
      <c r="O53" s="13">
        <v>1929</v>
      </c>
      <c r="P53" s="47">
        <f t="shared" si="25"/>
        <v>82.40571776155717</v>
      </c>
      <c r="R53" s="65" t="s">
        <v>19</v>
      </c>
      <c r="S53" s="21">
        <v>47341</v>
      </c>
      <c r="T53" s="21">
        <v>44523</v>
      </c>
      <c r="U53" s="21">
        <v>8939</v>
      </c>
      <c r="V53" s="13">
        <v>1376</v>
      </c>
      <c r="W53" s="13">
        <v>677</v>
      </c>
      <c r="X53" s="47">
        <f t="shared" si="26"/>
        <v>94.047443019792567</v>
      </c>
      <c r="AH53" s="65" t="s">
        <v>19</v>
      </c>
      <c r="AI53" s="33">
        <v>59820</v>
      </c>
      <c r="AJ53" s="33">
        <v>59645</v>
      </c>
      <c r="AK53" s="33">
        <v>61842</v>
      </c>
      <c r="AL53" s="34">
        <v>7894</v>
      </c>
      <c r="AM53" s="34">
        <v>27181</v>
      </c>
      <c r="AN53" s="47">
        <f t="shared" si="23"/>
        <v>99.707455700434636</v>
      </c>
      <c r="AP53" s="65" t="s">
        <v>19</v>
      </c>
      <c r="AQ53" s="20">
        <v>3581</v>
      </c>
      <c r="AR53" s="20">
        <v>3123</v>
      </c>
      <c r="AS53" s="19">
        <v>1344</v>
      </c>
      <c r="AT53" s="13">
        <v>13</v>
      </c>
      <c r="AU53" s="13">
        <v>304</v>
      </c>
      <c r="AV53" s="47">
        <f t="shared" si="27"/>
        <v>87.210276459089641</v>
      </c>
      <c r="AX53" s="65" t="s">
        <v>19</v>
      </c>
      <c r="AY53" s="11">
        <v>965</v>
      </c>
      <c r="AZ53" s="11">
        <v>963</v>
      </c>
      <c r="BA53" s="12">
        <v>711</v>
      </c>
      <c r="BB53" s="13">
        <v>11</v>
      </c>
      <c r="BC53" s="13">
        <v>118</v>
      </c>
      <c r="BD53" s="47">
        <f t="shared" si="28"/>
        <v>99.792746113989637</v>
      </c>
      <c r="BF53" s="65" t="s">
        <v>19</v>
      </c>
      <c r="BG53" s="20">
        <v>30707</v>
      </c>
      <c r="BH53" s="20">
        <v>4126</v>
      </c>
      <c r="BI53" s="18">
        <v>2414</v>
      </c>
      <c r="BJ53" s="13">
        <v>76</v>
      </c>
      <c r="BK53" s="13">
        <v>538</v>
      </c>
      <c r="BL53" s="47">
        <f t="shared" si="29"/>
        <v>13.436675676555835</v>
      </c>
      <c r="BN53" s="65" t="s">
        <v>19</v>
      </c>
      <c r="BO53" s="33">
        <v>944</v>
      </c>
      <c r="BP53" s="33">
        <v>907</v>
      </c>
      <c r="BQ53" s="36">
        <v>743</v>
      </c>
      <c r="BR53" s="34">
        <v>40</v>
      </c>
      <c r="BS53" s="34">
        <v>28</v>
      </c>
      <c r="BT53" s="47">
        <f t="shared" si="30"/>
        <v>96.080508474576277</v>
      </c>
      <c r="BV53" s="65" t="s">
        <v>19</v>
      </c>
      <c r="BW53" s="20">
        <v>258</v>
      </c>
      <c r="BX53" s="20">
        <v>271</v>
      </c>
      <c r="BY53" s="19">
        <v>112</v>
      </c>
      <c r="BZ53" s="13">
        <v>7</v>
      </c>
      <c r="CA53" s="13">
        <v>10</v>
      </c>
      <c r="CB53" s="47">
        <v>105.03875968992247</v>
      </c>
      <c r="CD53" s="65" t="s">
        <v>19</v>
      </c>
      <c r="CE53" s="33">
        <v>9823</v>
      </c>
      <c r="CF53" s="33">
        <v>9769</v>
      </c>
      <c r="CG53" s="35">
        <v>1405</v>
      </c>
      <c r="CH53" s="34">
        <v>220</v>
      </c>
      <c r="CI53" s="34">
        <v>68</v>
      </c>
      <c r="CJ53" s="47">
        <f t="shared" si="31"/>
        <v>99.450269775017816</v>
      </c>
    </row>
    <row r="54" spans="2:88" ht="13.5" customHeight="1">
      <c r="B54" s="65" t="s">
        <v>20</v>
      </c>
      <c r="C54" s="16">
        <v>2684</v>
      </c>
      <c r="D54" s="16">
        <v>2100</v>
      </c>
      <c r="E54" s="17">
        <v>2372</v>
      </c>
      <c r="F54" s="13">
        <v>109</v>
      </c>
      <c r="G54" s="13">
        <v>911</v>
      </c>
      <c r="H54" s="47">
        <f t="shared" si="24"/>
        <v>78.241430700447097</v>
      </c>
      <c r="J54" s="65" t="s">
        <v>20</v>
      </c>
      <c r="K54" s="18">
        <v>6112</v>
      </c>
      <c r="L54" s="18">
        <v>4956</v>
      </c>
      <c r="M54" s="19">
        <v>5831</v>
      </c>
      <c r="N54" s="13">
        <v>299</v>
      </c>
      <c r="O54" s="13">
        <v>1503</v>
      </c>
      <c r="P54" s="47">
        <f t="shared" si="25"/>
        <v>81.086387434554979</v>
      </c>
      <c r="R54" s="65" t="s">
        <v>20</v>
      </c>
      <c r="S54" s="21">
        <v>52047</v>
      </c>
      <c r="T54" s="21">
        <v>48881</v>
      </c>
      <c r="U54" s="21">
        <v>10338</v>
      </c>
      <c r="V54" s="13">
        <v>1599</v>
      </c>
      <c r="W54" s="13">
        <v>527</v>
      </c>
      <c r="X54" s="47">
        <f t="shared" si="26"/>
        <v>93.917036524679617</v>
      </c>
      <c r="AH54" s="65" t="s">
        <v>20</v>
      </c>
      <c r="AI54" s="33">
        <v>66629</v>
      </c>
      <c r="AJ54" s="33">
        <v>66488</v>
      </c>
      <c r="AK54" s="33">
        <v>68584</v>
      </c>
      <c r="AL54" s="34">
        <v>9079</v>
      </c>
      <c r="AM54" s="34">
        <v>27389</v>
      </c>
      <c r="AN54" s="47">
        <f t="shared" si="23"/>
        <v>99.788380434945751</v>
      </c>
      <c r="AP54" s="65" t="s">
        <v>20</v>
      </c>
      <c r="AQ54" s="20">
        <v>3580</v>
      </c>
      <c r="AR54" s="20">
        <v>3282</v>
      </c>
      <c r="AS54" s="19">
        <v>1412</v>
      </c>
      <c r="AT54" s="13">
        <v>9</v>
      </c>
      <c r="AU54" s="13">
        <v>296</v>
      </c>
      <c r="AV54" s="47">
        <f t="shared" si="27"/>
        <v>91.675977653631293</v>
      </c>
      <c r="AX54" s="65" t="s">
        <v>20</v>
      </c>
      <c r="AY54" s="11">
        <v>1113</v>
      </c>
      <c r="AZ54" s="11">
        <v>1105</v>
      </c>
      <c r="BA54" s="12">
        <v>1031</v>
      </c>
      <c r="BB54" s="13">
        <v>18</v>
      </c>
      <c r="BC54" s="13">
        <v>197</v>
      </c>
      <c r="BD54" s="47">
        <f t="shared" si="28"/>
        <v>99.281221922731348</v>
      </c>
      <c r="BF54" s="65" t="s">
        <v>20</v>
      </c>
      <c r="BG54" s="20">
        <v>30119</v>
      </c>
      <c r="BH54" s="20">
        <v>3999</v>
      </c>
      <c r="BI54" s="18">
        <v>2492</v>
      </c>
      <c r="BJ54" s="13">
        <v>81</v>
      </c>
      <c r="BK54" s="13">
        <v>546</v>
      </c>
      <c r="BL54" s="47">
        <f t="shared" si="29"/>
        <v>13.277333244795644</v>
      </c>
      <c r="BN54" s="65" t="s">
        <v>20</v>
      </c>
      <c r="BO54" s="33">
        <v>1113</v>
      </c>
      <c r="BP54" s="33">
        <v>1098</v>
      </c>
      <c r="BQ54" s="36">
        <v>894</v>
      </c>
      <c r="BR54" s="34">
        <v>64</v>
      </c>
      <c r="BS54" s="34">
        <v>49</v>
      </c>
      <c r="BT54" s="47">
        <f t="shared" si="30"/>
        <v>98.652291105121293</v>
      </c>
      <c r="BV54" s="65" t="s">
        <v>20</v>
      </c>
      <c r="BW54" s="20">
        <v>203</v>
      </c>
      <c r="BX54" s="20">
        <v>198</v>
      </c>
      <c r="BY54" s="19">
        <v>164</v>
      </c>
      <c r="BZ54" s="13">
        <v>13</v>
      </c>
      <c r="CA54" s="13">
        <v>22</v>
      </c>
      <c r="CB54" s="47">
        <v>97.536945812807886</v>
      </c>
      <c r="CD54" s="65" t="s">
        <v>20</v>
      </c>
      <c r="CE54" s="33">
        <v>9405</v>
      </c>
      <c r="CF54" s="33">
        <v>9348</v>
      </c>
      <c r="CG54" s="35">
        <v>1229</v>
      </c>
      <c r="CH54" s="34">
        <v>157</v>
      </c>
      <c r="CI54" s="34">
        <v>60</v>
      </c>
      <c r="CJ54" s="47">
        <f t="shared" si="31"/>
        <v>99.393939393939391</v>
      </c>
    </row>
    <row r="55" spans="2:88" ht="13.5" customHeight="1">
      <c r="B55" s="65" t="s">
        <v>21</v>
      </c>
      <c r="C55" s="16">
        <v>2277</v>
      </c>
      <c r="D55" s="16">
        <v>1882</v>
      </c>
      <c r="E55" s="17">
        <v>2169</v>
      </c>
      <c r="F55" s="13">
        <v>96</v>
      </c>
      <c r="G55" s="13">
        <v>856</v>
      </c>
      <c r="H55" s="47">
        <f t="shared" si="24"/>
        <v>82.652613087395693</v>
      </c>
      <c r="J55" s="65" t="s">
        <v>21</v>
      </c>
      <c r="K55" s="18">
        <v>6190</v>
      </c>
      <c r="L55" s="18">
        <v>5034</v>
      </c>
      <c r="M55" s="19">
        <v>5976</v>
      </c>
      <c r="N55" s="13">
        <v>275</v>
      </c>
      <c r="O55" s="13">
        <v>1710</v>
      </c>
      <c r="P55" s="47">
        <f t="shared" si="25"/>
        <v>81.32471728594507</v>
      </c>
      <c r="R55" s="65" t="s">
        <v>21</v>
      </c>
      <c r="S55" s="21">
        <v>45923</v>
      </c>
      <c r="T55" s="21">
        <v>42940</v>
      </c>
      <c r="U55" s="21">
        <v>8846</v>
      </c>
      <c r="V55" s="13">
        <v>1216</v>
      </c>
      <c r="W55" s="13">
        <v>431</v>
      </c>
      <c r="X55" s="47">
        <f t="shared" si="26"/>
        <v>93.504344228382294</v>
      </c>
      <c r="AH55" s="65" t="s">
        <v>21</v>
      </c>
      <c r="AI55" s="33">
        <v>59512</v>
      </c>
      <c r="AJ55" s="33">
        <v>59348</v>
      </c>
      <c r="AK55" s="33">
        <v>61127</v>
      </c>
      <c r="AL55" s="34">
        <v>9027</v>
      </c>
      <c r="AM55" s="34">
        <v>24413</v>
      </c>
      <c r="AN55" s="47">
        <f t="shared" si="23"/>
        <v>99.724425325984669</v>
      </c>
      <c r="AP55" s="65" t="s">
        <v>21</v>
      </c>
      <c r="AQ55" s="20">
        <v>3644</v>
      </c>
      <c r="AR55" s="20">
        <v>3232</v>
      </c>
      <c r="AS55" s="19">
        <v>1464</v>
      </c>
      <c r="AT55" s="13">
        <v>13</v>
      </c>
      <c r="AU55" s="13">
        <v>321</v>
      </c>
      <c r="AV55" s="47">
        <f t="shared" si="27"/>
        <v>88.693743139407246</v>
      </c>
      <c r="AX55" s="65" t="s">
        <v>21</v>
      </c>
      <c r="AY55" s="11">
        <v>1188</v>
      </c>
      <c r="AZ55" s="11">
        <v>1184</v>
      </c>
      <c r="BA55" s="12">
        <v>1147</v>
      </c>
      <c r="BB55" s="13">
        <v>28</v>
      </c>
      <c r="BC55" s="13">
        <v>197</v>
      </c>
      <c r="BD55" s="47">
        <f t="shared" si="28"/>
        <v>99.663299663299654</v>
      </c>
      <c r="BF55" s="65" t="s">
        <v>21</v>
      </c>
      <c r="BG55" s="20">
        <v>31231</v>
      </c>
      <c r="BH55" s="20">
        <v>4041</v>
      </c>
      <c r="BI55" s="18">
        <v>2418</v>
      </c>
      <c r="BJ55" s="13">
        <v>95</v>
      </c>
      <c r="BK55" s="13">
        <v>534</v>
      </c>
      <c r="BL55" s="47">
        <f t="shared" si="29"/>
        <v>12.939066952707245</v>
      </c>
      <c r="BN55" s="65" t="s">
        <v>21</v>
      </c>
      <c r="BO55" s="33">
        <v>1108</v>
      </c>
      <c r="BP55" s="33">
        <v>1080</v>
      </c>
      <c r="BQ55" s="36">
        <v>882</v>
      </c>
      <c r="BR55" s="34">
        <v>59</v>
      </c>
      <c r="BS55" s="34">
        <v>42</v>
      </c>
      <c r="BT55" s="47">
        <f t="shared" si="30"/>
        <v>97.472924187725624</v>
      </c>
      <c r="BV55" s="65" t="s">
        <v>21</v>
      </c>
      <c r="BW55" s="20">
        <v>240</v>
      </c>
      <c r="BX55" s="20">
        <v>238</v>
      </c>
      <c r="BY55" s="19">
        <v>196</v>
      </c>
      <c r="BZ55" s="13">
        <v>21</v>
      </c>
      <c r="CA55" s="13">
        <v>26</v>
      </c>
      <c r="CB55" s="47">
        <v>99.166666666666671</v>
      </c>
      <c r="CD55" s="65" t="s">
        <v>21</v>
      </c>
      <c r="CE55" s="33">
        <v>9023</v>
      </c>
      <c r="CF55" s="33">
        <v>8976</v>
      </c>
      <c r="CG55" s="35">
        <v>1679</v>
      </c>
      <c r="CH55" s="34">
        <v>252</v>
      </c>
      <c r="CI55" s="34">
        <v>59</v>
      </c>
      <c r="CJ55" s="47">
        <f t="shared" si="31"/>
        <v>99.47910894381026</v>
      </c>
    </row>
    <row r="56" spans="2:88" ht="13.5" customHeight="1">
      <c r="B56" s="65" t="s">
        <v>22</v>
      </c>
      <c r="C56" s="16">
        <v>2463</v>
      </c>
      <c r="D56" s="16">
        <v>1974</v>
      </c>
      <c r="E56" s="17">
        <v>2390</v>
      </c>
      <c r="F56" s="13">
        <v>97</v>
      </c>
      <c r="G56" s="13">
        <v>1068</v>
      </c>
      <c r="H56" s="47">
        <f t="shared" si="24"/>
        <v>80.146163215590747</v>
      </c>
      <c r="J56" s="65" t="s">
        <v>22</v>
      </c>
      <c r="K56" s="18">
        <v>6469</v>
      </c>
      <c r="L56" s="18">
        <v>4993</v>
      </c>
      <c r="M56" s="19">
        <v>5877</v>
      </c>
      <c r="N56" s="13">
        <v>230</v>
      </c>
      <c r="O56" s="13">
        <v>1699</v>
      </c>
      <c r="P56" s="47">
        <f t="shared" si="25"/>
        <v>77.183490493121042</v>
      </c>
      <c r="R56" s="65" t="s">
        <v>22</v>
      </c>
      <c r="S56" s="21">
        <v>49394</v>
      </c>
      <c r="T56" s="21">
        <v>46582</v>
      </c>
      <c r="U56" s="21">
        <v>8256</v>
      </c>
      <c r="V56" s="13">
        <v>1030</v>
      </c>
      <c r="W56" s="13">
        <v>437</v>
      </c>
      <c r="X56" s="47">
        <f t="shared" si="26"/>
        <v>94.307000850305712</v>
      </c>
      <c r="AH56" s="65" t="s">
        <v>22</v>
      </c>
      <c r="AI56" s="33">
        <v>58592</v>
      </c>
      <c r="AJ56" s="33">
        <v>58361</v>
      </c>
      <c r="AK56" s="33">
        <v>61107</v>
      </c>
      <c r="AL56" s="34">
        <v>8654</v>
      </c>
      <c r="AM56" s="34">
        <v>27217</v>
      </c>
      <c r="AN56" s="47">
        <f t="shared" si="23"/>
        <v>99.605748225013656</v>
      </c>
      <c r="AP56" s="65" t="s">
        <v>22</v>
      </c>
      <c r="AQ56" s="20">
        <v>4025</v>
      </c>
      <c r="AR56" s="20">
        <v>3438</v>
      </c>
      <c r="AS56" s="19">
        <v>1675</v>
      </c>
      <c r="AT56" s="13">
        <v>17</v>
      </c>
      <c r="AU56" s="13">
        <v>330</v>
      </c>
      <c r="AV56" s="47">
        <f t="shared" si="27"/>
        <v>85.41614906832298</v>
      </c>
      <c r="AX56" s="65" t="s">
        <v>22</v>
      </c>
      <c r="AY56" s="11">
        <v>1268</v>
      </c>
      <c r="AZ56" s="11">
        <v>1256</v>
      </c>
      <c r="BA56" s="12">
        <v>1379</v>
      </c>
      <c r="BB56" s="13">
        <v>42</v>
      </c>
      <c r="BC56" s="13">
        <v>189</v>
      </c>
      <c r="BD56" s="47">
        <f t="shared" si="28"/>
        <v>99.053627760252368</v>
      </c>
      <c r="BF56" s="65" t="s">
        <v>22</v>
      </c>
      <c r="BG56" s="20">
        <v>36406</v>
      </c>
      <c r="BH56" s="20">
        <v>4585</v>
      </c>
      <c r="BI56" s="18">
        <v>2494</v>
      </c>
      <c r="BJ56" s="13">
        <v>110</v>
      </c>
      <c r="BK56" s="13">
        <v>605</v>
      </c>
      <c r="BL56" s="47">
        <f t="shared" si="29"/>
        <v>12.594077899247377</v>
      </c>
      <c r="BN56" s="65" t="s">
        <v>22</v>
      </c>
      <c r="BO56" s="33">
        <v>1203</v>
      </c>
      <c r="BP56" s="33">
        <v>1193</v>
      </c>
      <c r="BQ56" s="36">
        <v>1114</v>
      </c>
      <c r="BR56" s="34">
        <v>51</v>
      </c>
      <c r="BS56" s="34">
        <v>49</v>
      </c>
      <c r="BT56" s="47">
        <f t="shared" si="30"/>
        <v>99.168744804655034</v>
      </c>
      <c r="BV56" s="65" t="s">
        <v>22</v>
      </c>
      <c r="BW56" s="20">
        <v>251</v>
      </c>
      <c r="BX56" s="20">
        <v>250</v>
      </c>
      <c r="BY56" s="19">
        <v>189</v>
      </c>
      <c r="BZ56" s="13">
        <v>4</v>
      </c>
      <c r="CA56" s="13">
        <v>17</v>
      </c>
      <c r="CB56" s="47">
        <v>99.601593625498012</v>
      </c>
      <c r="CD56" s="65" t="s">
        <v>22</v>
      </c>
      <c r="CE56" s="33">
        <v>9811</v>
      </c>
      <c r="CF56" s="33">
        <v>9760</v>
      </c>
      <c r="CG56" s="35">
        <v>1985</v>
      </c>
      <c r="CH56" s="34">
        <v>321</v>
      </c>
      <c r="CI56" s="34">
        <v>87</v>
      </c>
      <c r="CJ56" s="47">
        <f t="shared" si="31"/>
        <v>99.480175313423715</v>
      </c>
    </row>
    <row r="57" spans="2:88" ht="13.5" customHeight="1">
      <c r="B57" s="65" t="s">
        <v>23</v>
      </c>
      <c r="C57" s="16">
        <v>2809</v>
      </c>
      <c r="D57" s="16">
        <v>2232</v>
      </c>
      <c r="E57" s="17">
        <v>3152</v>
      </c>
      <c r="F57" s="13">
        <v>147</v>
      </c>
      <c r="G57" s="13">
        <v>1675</v>
      </c>
      <c r="H57" s="47">
        <f t="shared" si="24"/>
        <v>79.458882164471348</v>
      </c>
      <c r="J57" s="65" t="s">
        <v>23</v>
      </c>
      <c r="K57" s="18">
        <v>7254</v>
      </c>
      <c r="L57" s="18">
        <v>5274</v>
      </c>
      <c r="M57" s="19">
        <v>6492</v>
      </c>
      <c r="N57" s="13">
        <v>293</v>
      </c>
      <c r="O57" s="13">
        <v>2095</v>
      </c>
      <c r="P57" s="47">
        <f t="shared" si="25"/>
        <v>72.704714640198503</v>
      </c>
      <c r="R57" s="65" t="s">
        <v>23</v>
      </c>
      <c r="S57" s="21">
        <v>49426</v>
      </c>
      <c r="T57" s="21">
        <v>46233</v>
      </c>
      <c r="U57" s="21">
        <v>8748</v>
      </c>
      <c r="V57" s="13">
        <v>1264</v>
      </c>
      <c r="W57" s="13">
        <v>555</v>
      </c>
      <c r="X57" s="47">
        <f t="shared" si="26"/>
        <v>93.539837332578003</v>
      </c>
      <c r="AH57" s="65" t="s">
        <v>23</v>
      </c>
      <c r="AI57" s="33">
        <v>58955</v>
      </c>
      <c r="AJ57" s="33">
        <v>58726</v>
      </c>
      <c r="AK57" s="33">
        <v>61372</v>
      </c>
      <c r="AL57" s="34">
        <v>9176</v>
      </c>
      <c r="AM57" s="34">
        <v>30349</v>
      </c>
      <c r="AN57" s="47">
        <f t="shared" si="23"/>
        <v>99.611568145195491</v>
      </c>
      <c r="AP57" s="65" t="s">
        <v>23</v>
      </c>
      <c r="AQ57" s="20">
        <v>4398</v>
      </c>
      <c r="AR57" s="20">
        <v>3786</v>
      </c>
      <c r="AS57" s="19">
        <v>1854</v>
      </c>
      <c r="AT57" s="13">
        <v>11</v>
      </c>
      <c r="AU57" s="13">
        <v>353</v>
      </c>
      <c r="AV57" s="47">
        <f t="shared" si="27"/>
        <v>86.084583901773541</v>
      </c>
      <c r="AX57" s="65" t="s">
        <v>23</v>
      </c>
      <c r="AY57" s="11">
        <v>1434</v>
      </c>
      <c r="AZ57" s="11">
        <v>1423</v>
      </c>
      <c r="BA57" s="12">
        <v>1567</v>
      </c>
      <c r="BB57" s="13">
        <v>37</v>
      </c>
      <c r="BC57" s="13">
        <v>222</v>
      </c>
      <c r="BD57" s="47">
        <f t="shared" si="28"/>
        <v>99.232914923291489</v>
      </c>
      <c r="BF57" s="65" t="s">
        <v>23</v>
      </c>
      <c r="BG57" s="20">
        <v>41064</v>
      </c>
      <c r="BH57" s="20">
        <v>4574</v>
      </c>
      <c r="BI57" s="18">
        <v>2773</v>
      </c>
      <c r="BJ57" s="13">
        <v>98</v>
      </c>
      <c r="BK57" s="13">
        <v>777</v>
      </c>
      <c r="BL57" s="47">
        <f t="shared" si="29"/>
        <v>11.138710305864018</v>
      </c>
      <c r="BN57" s="65" t="s">
        <v>23</v>
      </c>
      <c r="BO57" s="33">
        <v>1290</v>
      </c>
      <c r="BP57" s="33">
        <v>1261</v>
      </c>
      <c r="BQ57" s="36">
        <v>1143</v>
      </c>
      <c r="BR57" s="34">
        <v>54</v>
      </c>
      <c r="BS57" s="34">
        <v>42</v>
      </c>
      <c r="BT57" s="47">
        <f t="shared" si="30"/>
        <v>97.751937984496124</v>
      </c>
      <c r="BV57" s="65" t="s">
        <v>23</v>
      </c>
      <c r="BW57" s="20">
        <v>284</v>
      </c>
      <c r="BX57" s="20">
        <v>279</v>
      </c>
      <c r="BY57" s="19">
        <v>167</v>
      </c>
      <c r="BZ57" s="13">
        <v>13</v>
      </c>
      <c r="CA57" s="13">
        <v>15</v>
      </c>
      <c r="CB57" s="47">
        <v>98.239436619718319</v>
      </c>
      <c r="CD57" s="65" t="s">
        <v>23</v>
      </c>
      <c r="CE57" s="33">
        <v>9907</v>
      </c>
      <c r="CF57" s="33">
        <v>9811</v>
      </c>
      <c r="CG57" s="35">
        <v>1549</v>
      </c>
      <c r="CH57" s="34">
        <v>201</v>
      </c>
      <c r="CI57" s="34">
        <v>61</v>
      </c>
      <c r="CJ57" s="47">
        <f t="shared" si="31"/>
        <v>99.030988190168571</v>
      </c>
    </row>
    <row r="58" spans="2:88" ht="13.5" customHeight="1">
      <c r="B58" s="66">
        <v>10</v>
      </c>
      <c r="C58" s="16">
        <v>3426</v>
      </c>
      <c r="D58" s="16">
        <v>2614</v>
      </c>
      <c r="E58" s="17">
        <v>3379</v>
      </c>
      <c r="F58" s="13">
        <v>156</v>
      </c>
      <c r="G58" s="13">
        <v>1538</v>
      </c>
      <c r="H58" s="47">
        <f t="shared" si="24"/>
        <v>76.298890834792772</v>
      </c>
      <c r="J58" s="66">
        <v>10</v>
      </c>
      <c r="K58" s="18">
        <v>7367</v>
      </c>
      <c r="L58" s="18">
        <v>5035</v>
      </c>
      <c r="M58" s="19">
        <v>5885</v>
      </c>
      <c r="N58" s="13">
        <v>276</v>
      </c>
      <c r="O58" s="13">
        <v>1650</v>
      </c>
      <c r="P58" s="47">
        <f t="shared" si="25"/>
        <v>68.345323741007192</v>
      </c>
      <c r="R58" s="66">
        <v>10</v>
      </c>
      <c r="S58" s="21">
        <v>48279</v>
      </c>
      <c r="T58" s="21">
        <v>44405</v>
      </c>
      <c r="U58" s="21">
        <v>8651</v>
      </c>
      <c r="V58" s="13">
        <v>1124</v>
      </c>
      <c r="W58" s="13">
        <v>641</v>
      </c>
      <c r="X58" s="47">
        <f t="shared" si="26"/>
        <v>91.975807286812071</v>
      </c>
      <c r="AH58" s="66">
        <v>10</v>
      </c>
      <c r="AI58" s="33">
        <v>64025</v>
      </c>
      <c r="AJ58" s="33">
        <v>63783</v>
      </c>
      <c r="AK58" s="33">
        <v>66687</v>
      </c>
      <c r="AL58" s="34">
        <v>10095</v>
      </c>
      <c r="AM58" s="34">
        <v>33212</v>
      </c>
      <c r="AN58" s="47">
        <f t="shared" si="23"/>
        <v>99.622022647403355</v>
      </c>
      <c r="AP58" s="66">
        <v>10</v>
      </c>
      <c r="AQ58" s="20">
        <v>4251</v>
      </c>
      <c r="AR58" s="20">
        <v>3498</v>
      </c>
      <c r="AS58" s="19">
        <v>1890</v>
      </c>
      <c r="AT58" s="13">
        <v>17</v>
      </c>
      <c r="AU58" s="13">
        <v>301</v>
      </c>
      <c r="AV58" s="47">
        <f t="shared" si="27"/>
        <v>82.286520818630919</v>
      </c>
      <c r="AX58" s="66">
        <v>10</v>
      </c>
      <c r="AY58" s="11">
        <v>1395</v>
      </c>
      <c r="AZ58" s="11">
        <v>1384</v>
      </c>
      <c r="BA58" s="12">
        <v>1492</v>
      </c>
      <c r="BB58" s="13">
        <v>27</v>
      </c>
      <c r="BC58" s="13">
        <v>286</v>
      </c>
      <c r="BD58" s="47">
        <f t="shared" si="28"/>
        <v>99.211469534050181</v>
      </c>
      <c r="BF58" s="66">
        <v>10</v>
      </c>
      <c r="BG58" s="20">
        <v>46009</v>
      </c>
      <c r="BH58" s="20">
        <v>4714</v>
      </c>
      <c r="BI58" s="18">
        <v>2850</v>
      </c>
      <c r="BJ58" s="13">
        <v>115</v>
      </c>
      <c r="BK58" s="13">
        <v>825</v>
      </c>
      <c r="BL58" s="47">
        <f t="shared" si="29"/>
        <v>10.245821469712448</v>
      </c>
      <c r="BN58" s="66">
        <v>10</v>
      </c>
      <c r="BO58" s="33">
        <v>1250</v>
      </c>
      <c r="BP58" s="33">
        <v>1217</v>
      </c>
      <c r="BQ58" s="36">
        <v>1096</v>
      </c>
      <c r="BR58" s="34">
        <v>55</v>
      </c>
      <c r="BS58" s="34">
        <v>50</v>
      </c>
      <c r="BT58" s="47">
        <f t="shared" si="30"/>
        <v>97.36</v>
      </c>
      <c r="BV58" s="66">
        <v>10</v>
      </c>
      <c r="BW58" s="20">
        <v>221</v>
      </c>
      <c r="BX58" s="20">
        <v>211</v>
      </c>
      <c r="BY58" s="19">
        <v>141</v>
      </c>
      <c r="BZ58" s="13">
        <v>11</v>
      </c>
      <c r="CA58" s="13">
        <v>25</v>
      </c>
      <c r="CB58" s="47">
        <v>95.475113122171948</v>
      </c>
      <c r="CD58" s="66">
        <v>10</v>
      </c>
      <c r="CE58" s="33">
        <v>9033</v>
      </c>
      <c r="CF58" s="33">
        <v>8991</v>
      </c>
      <c r="CG58" s="35">
        <v>1427</v>
      </c>
      <c r="CH58" s="34">
        <v>230</v>
      </c>
      <c r="CI58" s="34">
        <v>56</v>
      </c>
      <c r="CJ58" s="47">
        <f t="shared" si="31"/>
        <v>99.535038193291271</v>
      </c>
    </row>
    <row r="59" spans="2:88" ht="13.5" customHeight="1">
      <c r="B59" s="66">
        <v>11</v>
      </c>
      <c r="C59" s="16">
        <v>4237</v>
      </c>
      <c r="D59" s="16">
        <v>2813</v>
      </c>
      <c r="E59" s="17">
        <v>3762</v>
      </c>
      <c r="F59" s="13">
        <v>171</v>
      </c>
      <c r="G59" s="13">
        <v>1611</v>
      </c>
      <c r="H59" s="47">
        <f t="shared" si="24"/>
        <v>66.391314609393447</v>
      </c>
      <c r="J59" s="66">
        <v>11</v>
      </c>
      <c r="K59" s="18">
        <v>7792</v>
      </c>
      <c r="L59" s="18">
        <v>4751</v>
      </c>
      <c r="M59" s="19">
        <v>5505</v>
      </c>
      <c r="N59" s="13">
        <v>249</v>
      </c>
      <c r="O59" s="13">
        <v>1418</v>
      </c>
      <c r="P59" s="47">
        <f t="shared" si="25"/>
        <v>60.972792607802873</v>
      </c>
      <c r="R59" s="66">
        <v>11</v>
      </c>
      <c r="S59" s="21">
        <v>43431</v>
      </c>
      <c r="T59" s="21">
        <v>38340</v>
      </c>
      <c r="U59" s="21">
        <v>8178</v>
      </c>
      <c r="V59" s="13">
        <v>1068</v>
      </c>
      <c r="W59" s="13">
        <v>492</v>
      </c>
      <c r="X59" s="47">
        <f t="shared" si="26"/>
        <v>88.277958140498725</v>
      </c>
      <c r="AH59" s="66">
        <v>11</v>
      </c>
      <c r="AI59" s="33">
        <v>67635</v>
      </c>
      <c r="AJ59" s="33">
        <v>67383</v>
      </c>
      <c r="AK59" s="33">
        <v>70053</v>
      </c>
      <c r="AL59" s="34">
        <v>10552</v>
      </c>
      <c r="AM59" s="34">
        <v>32072</v>
      </c>
      <c r="AN59" s="47">
        <f t="shared" si="23"/>
        <v>99.627411842980706</v>
      </c>
      <c r="AP59" s="66">
        <v>11</v>
      </c>
      <c r="AQ59" s="20">
        <v>5346</v>
      </c>
      <c r="AR59" s="20">
        <v>3388</v>
      </c>
      <c r="AS59" s="19">
        <v>1926</v>
      </c>
      <c r="AT59" s="13">
        <v>10</v>
      </c>
      <c r="AU59" s="13">
        <v>314</v>
      </c>
      <c r="AV59" s="47">
        <f t="shared" si="27"/>
        <v>63.374485596707821</v>
      </c>
      <c r="AX59" s="66">
        <v>11</v>
      </c>
      <c r="AY59" s="11">
        <v>1531</v>
      </c>
      <c r="AZ59" s="11">
        <v>1508</v>
      </c>
      <c r="BA59" s="12">
        <v>1569</v>
      </c>
      <c r="BB59" s="13">
        <v>28</v>
      </c>
      <c r="BC59" s="13">
        <v>362</v>
      </c>
      <c r="BD59" s="47">
        <f t="shared" si="28"/>
        <v>98.497713912475504</v>
      </c>
      <c r="BF59" s="66">
        <v>11</v>
      </c>
      <c r="BG59" s="20">
        <v>53552</v>
      </c>
      <c r="BH59" s="20">
        <v>4958</v>
      </c>
      <c r="BI59" s="18">
        <v>2861</v>
      </c>
      <c r="BJ59" s="13">
        <v>142</v>
      </c>
      <c r="BK59" s="13">
        <v>861</v>
      </c>
      <c r="BL59" s="47">
        <f t="shared" si="29"/>
        <v>9.2582910068718256</v>
      </c>
      <c r="BN59" s="66">
        <v>11</v>
      </c>
      <c r="BO59" s="33">
        <v>1212</v>
      </c>
      <c r="BP59" s="33">
        <v>1163</v>
      </c>
      <c r="BQ59" s="36">
        <v>1102</v>
      </c>
      <c r="BR59" s="34">
        <v>56</v>
      </c>
      <c r="BS59" s="34">
        <v>46</v>
      </c>
      <c r="BT59" s="47">
        <f t="shared" si="30"/>
        <v>95.957095709570964</v>
      </c>
      <c r="BV59" s="66">
        <v>11</v>
      </c>
      <c r="BW59" s="20">
        <v>249</v>
      </c>
      <c r="BX59" s="20">
        <v>244</v>
      </c>
      <c r="BY59" s="19">
        <v>164</v>
      </c>
      <c r="BZ59" s="13">
        <v>4</v>
      </c>
      <c r="CA59" s="13">
        <v>31</v>
      </c>
      <c r="CB59" s="47">
        <v>97.99196787148594</v>
      </c>
      <c r="CD59" s="66">
        <v>11</v>
      </c>
      <c r="CE59" s="33">
        <v>8252</v>
      </c>
      <c r="CF59" s="33">
        <v>8154</v>
      </c>
      <c r="CG59" s="35">
        <v>1344</v>
      </c>
      <c r="CH59" s="34">
        <v>185</v>
      </c>
      <c r="CI59" s="34">
        <v>54</v>
      </c>
      <c r="CJ59" s="47">
        <f t="shared" si="31"/>
        <v>98.812409112942319</v>
      </c>
    </row>
    <row r="60" spans="2:88" ht="13.5" customHeight="1">
      <c r="B60" s="66">
        <v>12</v>
      </c>
      <c r="C60" s="16">
        <v>5173</v>
      </c>
      <c r="D60" s="16">
        <v>2941</v>
      </c>
      <c r="E60" s="17">
        <v>3797</v>
      </c>
      <c r="F60" s="13">
        <v>214</v>
      </c>
      <c r="G60" s="13">
        <v>1638</v>
      </c>
      <c r="H60" s="47">
        <f t="shared" si="24"/>
        <v>56.852890005799345</v>
      </c>
      <c r="J60" s="66">
        <v>12</v>
      </c>
      <c r="K60" s="18">
        <v>13225</v>
      </c>
      <c r="L60" s="18">
        <v>7195</v>
      </c>
      <c r="M60" s="19">
        <v>8119</v>
      </c>
      <c r="N60" s="13">
        <v>459</v>
      </c>
      <c r="O60" s="13">
        <v>2009</v>
      </c>
      <c r="P60" s="47">
        <f t="shared" si="25"/>
        <v>54.404536862003781</v>
      </c>
      <c r="R60" s="66">
        <v>12</v>
      </c>
      <c r="S60" s="21">
        <v>44384</v>
      </c>
      <c r="T60" s="21">
        <v>35255</v>
      </c>
      <c r="U60" s="21">
        <v>8492</v>
      </c>
      <c r="V60" s="13">
        <v>1186</v>
      </c>
      <c r="W60" s="13">
        <v>510</v>
      </c>
      <c r="X60" s="47">
        <f t="shared" si="26"/>
        <v>79.431777217015139</v>
      </c>
      <c r="AH60" s="66">
        <v>12</v>
      </c>
      <c r="AI60" s="33">
        <v>55850</v>
      </c>
      <c r="AJ60" s="33">
        <v>55271</v>
      </c>
      <c r="AK60" s="33">
        <v>57138</v>
      </c>
      <c r="AL60" s="34">
        <v>8607</v>
      </c>
      <c r="AM60" s="34">
        <v>27110</v>
      </c>
      <c r="AN60" s="47">
        <f t="shared" si="23"/>
        <v>98.9632945389436</v>
      </c>
      <c r="AP60" s="66">
        <v>12</v>
      </c>
      <c r="AQ60" s="20">
        <v>7412</v>
      </c>
      <c r="AR60" s="20">
        <v>3602</v>
      </c>
      <c r="AS60" s="19">
        <v>2286</v>
      </c>
      <c r="AT60" s="13">
        <v>15</v>
      </c>
      <c r="AU60" s="13">
        <v>344</v>
      </c>
      <c r="AV60" s="47">
        <f t="shared" si="27"/>
        <v>48.5968699406368</v>
      </c>
      <c r="AX60" s="66">
        <v>12</v>
      </c>
      <c r="AY60" s="11">
        <v>2082</v>
      </c>
      <c r="AZ60" s="11">
        <v>2049</v>
      </c>
      <c r="BA60" s="12">
        <v>1997</v>
      </c>
      <c r="BB60" s="13">
        <v>38</v>
      </c>
      <c r="BC60" s="13">
        <v>420</v>
      </c>
      <c r="BD60" s="47">
        <f t="shared" si="28"/>
        <v>98.414985590778102</v>
      </c>
      <c r="BF60" s="66">
        <v>12</v>
      </c>
      <c r="BG60" s="20">
        <v>87943</v>
      </c>
      <c r="BH60" s="20">
        <v>6364</v>
      </c>
      <c r="BI60" s="18">
        <v>4062</v>
      </c>
      <c r="BJ60" s="13">
        <v>208</v>
      </c>
      <c r="BK60" s="13">
        <v>1174</v>
      </c>
      <c r="BL60" s="47">
        <f t="shared" si="29"/>
        <v>7.2365054637663038</v>
      </c>
      <c r="BN60" s="66">
        <v>12</v>
      </c>
      <c r="BO60" s="33">
        <v>1554</v>
      </c>
      <c r="BP60" s="33">
        <v>1377</v>
      </c>
      <c r="BQ60" s="36">
        <v>1179</v>
      </c>
      <c r="BR60" s="34">
        <v>11</v>
      </c>
      <c r="BS60" s="34">
        <v>56</v>
      </c>
      <c r="BT60" s="47">
        <f t="shared" si="30"/>
        <v>88.610038610038615</v>
      </c>
      <c r="BV60" s="66">
        <v>12</v>
      </c>
      <c r="BW60" s="20">
        <v>302</v>
      </c>
      <c r="BX60" s="20">
        <v>272</v>
      </c>
      <c r="BY60" s="19">
        <v>180</v>
      </c>
      <c r="BZ60" s="13">
        <v>13</v>
      </c>
      <c r="CA60" s="13">
        <v>12</v>
      </c>
      <c r="CB60" s="47">
        <v>90.066225165562912</v>
      </c>
      <c r="CD60" s="66">
        <v>12</v>
      </c>
      <c r="CE60" s="33">
        <v>7558</v>
      </c>
      <c r="CF60" s="33">
        <v>7238</v>
      </c>
      <c r="CG60" s="35">
        <v>1562</v>
      </c>
      <c r="CH60" s="34">
        <v>277</v>
      </c>
      <c r="CI60" s="34">
        <v>56</v>
      </c>
      <c r="CJ60" s="47">
        <f t="shared" si="31"/>
        <v>95.766075681397197</v>
      </c>
    </row>
    <row r="61" spans="2:88" ht="13.5" customHeight="1">
      <c r="B61" s="66">
        <v>13</v>
      </c>
      <c r="C61" s="16">
        <v>6393</v>
      </c>
      <c r="D61" s="16">
        <v>3115</v>
      </c>
      <c r="E61" s="17">
        <v>4096</v>
      </c>
      <c r="F61" s="13">
        <v>254</v>
      </c>
      <c r="G61" s="13">
        <v>1670</v>
      </c>
      <c r="H61" s="47">
        <f t="shared" si="24"/>
        <v>48.725168152666981</v>
      </c>
      <c r="J61" s="66">
        <v>13</v>
      </c>
      <c r="K61" s="18">
        <v>16928</v>
      </c>
      <c r="L61" s="18">
        <v>7852</v>
      </c>
      <c r="M61" s="19">
        <v>8636</v>
      </c>
      <c r="N61" s="13">
        <v>538</v>
      </c>
      <c r="O61" s="13">
        <v>1915</v>
      </c>
      <c r="P61" s="47">
        <f t="shared" si="25"/>
        <v>46.384688090737242</v>
      </c>
      <c r="R61" s="66">
        <v>13</v>
      </c>
      <c r="S61" s="21">
        <v>43104</v>
      </c>
      <c r="T61" s="21">
        <v>30017</v>
      </c>
      <c r="U61" s="27">
        <v>8495</v>
      </c>
      <c r="V61" s="13">
        <v>1120</v>
      </c>
      <c r="W61" s="13">
        <v>449</v>
      </c>
      <c r="X61" s="47">
        <f t="shared" si="26"/>
        <v>69.638548626577574</v>
      </c>
      <c r="AH61" s="66">
        <v>13</v>
      </c>
      <c r="AI61" s="35">
        <v>63775</v>
      </c>
      <c r="AJ61" s="33">
        <v>62773</v>
      </c>
      <c r="AK61" s="33">
        <v>64628</v>
      </c>
      <c r="AL61" s="34">
        <v>9896</v>
      </c>
      <c r="AM61" s="34">
        <v>30965</v>
      </c>
      <c r="AN61" s="47">
        <f t="shared" si="23"/>
        <v>98.428851430811449</v>
      </c>
      <c r="AP61" s="66">
        <v>13</v>
      </c>
      <c r="AQ61" s="20">
        <v>9326</v>
      </c>
      <c r="AR61" s="20">
        <v>3887</v>
      </c>
      <c r="AS61" s="19">
        <v>2236</v>
      </c>
      <c r="AT61" s="13">
        <v>16</v>
      </c>
      <c r="AU61" s="13">
        <v>321</v>
      </c>
      <c r="AV61" s="47">
        <f t="shared" si="27"/>
        <v>41.67917649581814</v>
      </c>
      <c r="AX61" s="66">
        <v>13</v>
      </c>
      <c r="AY61" s="11">
        <v>2354</v>
      </c>
      <c r="AZ61" s="11">
        <v>2302</v>
      </c>
      <c r="BA61" s="12">
        <v>2057</v>
      </c>
      <c r="BB61" s="13">
        <v>58</v>
      </c>
      <c r="BC61" s="13">
        <v>370</v>
      </c>
      <c r="BD61" s="47">
        <f t="shared" si="28"/>
        <v>97.790994052676297</v>
      </c>
      <c r="BF61" s="66">
        <v>13</v>
      </c>
      <c r="BG61" s="20">
        <v>145936</v>
      </c>
      <c r="BH61" s="20">
        <v>7662</v>
      </c>
      <c r="BI61" s="18">
        <v>4222</v>
      </c>
      <c r="BJ61" s="13">
        <v>238</v>
      </c>
      <c r="BK61" s="13">
        <v>1123</v>
      </c>
      <c r="BL61" s="47">
        <f t="shared" si="29"/>
        <v>5.2502466834776893</v>
      </c>
      <c r="BN61" s="66">
        <v>13</v>
      </c>
      <c r="BO61" s="33">
        <v>1771</v>
      </c>
      <c r="BP61" s="33">
        <v>1438</v>
      </c>
      <c r="BQ61" s="36">
        <v>1261</v>
      </c>
      <c r="BR61" s="34">
        <v>33</v>
      </c>
      <c r="BS61" s="34">
        <v>54</v>
      </c>
      <c r="BT61" s="47">
        <f t="shared" si="30"/>
        <v>81.197063805759456</v>
      </c>
      <c r="BV61" s="66">
        <v>13</v>
      </c>
      <c r="BW61" s="20">
        <v>237</v>
      </c>
      <c r="BX61" s="20">
        <v>211</v>
      </c>
      <c r="BY61" s="19">
        <v>179</v>
      </c>
      <c r="BZ61" s="13">
        <v>18</v>
      </c>
      <c r="CA61" s="13">
        <v>11</v>
      </c>
      <c r="CB61" s="47">
        <v>89.029535864978897</v>
      </c>
      <c r="CD61" s="66">
        <v>13</v>
      </c>
      <c r="CE61" s="33">
        <v>5980</v>
      </c>
      <c r="CF61" s="33">
        <v>5656</v>
      </c>
      <c r="CG61" s="35">
        <v>1558</v>
      </c>
      <c r="CH61" s="34">
        <v>243</v>
      </c>
      <c r="CI61" s="34">
        <v>50</v>
      </c>
      <c r="CJ61" s="47">
        <f t="shared" si="31"/>
        <v>94.58193979933111</v>
      </c>
    </row>
    <row r="62" spans="2:88" ht="13.5" customHeight="1">
      <c r="B62" s="66">
        <v>14</v>
      </c>
      <c r="C62" s="11">
        <v>6984</v>
      </c>
      <c r="D62" s="11">
        <v>3566</v>
      </c>
      <c r="E62" s="11">
        <v>4151</v>
      </c>
      <c r="F62" s="41">
        <v>279</v>
      </c>
      <c r="G62" s="13">
        <v>1586</v>
      </c>
      <c r="H62" s="47">
        <f t="shared" si="24"/>
        <v>51.059564719358534</v>
      </c>
      <c r="J62" s="66">
        <v>14</v>
      </c>
      <c r="K62" s="18">
        <v>19442</v>
      </c>
      <c r="L62" s="18">
        <v>8348</v>
      </c>
      <c r="M62" s="18">
        <v>9132</v>
      </c>
      <c r="N62" s="41">
        <v>581</v>
      </c>
      <c r="O62" s="13">
        <v>1794</v>
      </c>
      <c r="P62" s="47">
        <f t="shared" si="25"/>
        <v>42.937969344717622</v>
      </c>
      <c r="R62" s="66">
        <v>14</v>
      </c>
      <c r="S62" s="27">
        <v>49482</v>
      </c>
      <c r="T62" s="27">
        <v>31547</v>
      </c>
      <c r="U62" s="27">
        <v>9507</v>
      </c>
      <c r="V62" s="41">
        <v>1315</v>
      </c>
      <c r="W62" s="13">
        <v>559</v>
      </c>
      <c r="X62" s="47">
        <f t="shared" si="26"/>
        <v>63.754496584616632</v>
      </c>
      <c r="AH62" s="66">
        <v>14</v>
      </c>
      <c r="AI62" s="35">
        <v>71782</v>
      </c>
      <c r="AJ62" s="35">
        <v>70240</v>
      </c>
      <c r="AK62" s="35">
        <v>72283</v>
      </c>
      <c r="AL62" s="43">
        <v>11372</v>
      </c>
      <c r="AM62" s="34">
        <v>34263</v>
      </c>
      <c r="AN62" s="47">
        <f t="shared" si="23"/>
        <v>97.851829149368911</v>
      </c>
      <c r="AP62" s="66">
        <v>14</v>
      </c>
      <c r="AQ62" s="18">
        <v>9476</v>
      </c>
      <c r="AR62" s="18">
        <v>3367</v>
      </c>
      <c r="AS62" s="18">
        <v>2130</v>
      </c>
      <c r="AT62" s="41">
        <v>10</v>
      </c>
      <c r="AU62" s="13">
        <v>256</v>
      </c>
      <c r="AV62" s="47">
        <f t="shared" si="27"/>
        <v>35.531869987336428</v>
      </c>
      <c r="AX62" s="66">
        <v>14</v>
      </c>
      <c r="AY62" s="11">
        <v>2621</v>
      </c>
      <c r="AZ62" s="11">
        <v>2544</v>
      </c>
      <c r="BA62" s="11">
        <v>2194</v>
      </c>
      <c r="BB62" s="41">
        <v>61</v>
      </c>
      <c r="BC62" s="13">
        <v>342</v>
      </c>
      <c r="BD62" s="47">
        <f t="shared" si="28"/>
        <v>97.062190003815331</v>
      </c>
      <c r="BF62" s="66">
        <v>14</v>
      </c>
      <c r="BG62" s="18">
        <v>196018</v>
      </c>
      <c r="BH62" s="18">
        <v>9607</v>
      </c>
      <c r="BI62" s="18">
        <v>4931</v>
      </c>
      <c r="BJ62" s="42">
        <v>269</v>
      </c>
      <c r="BK62" s="13">
        <v>1174</v>
      </c>
      <c r="BL62" s="47">
        <f t="shared" si="29"/>
        <v>4.9010805130141106</v>
      </c>
      <c r="BN62" s="66">
        <v>14</v>
      </c>
      <c r="BO62" s="35">
        <v>2052</v>
      </c>
      <c r="BP62" s="35">
        <v>1573</v>
      </c>
      <c r="BQ62" s="35">
        <v>1371</v>
      </c>
      <c r="BR62" s="42">
        <v>20</v>
      </c>
      <c r="BS62" s="34">
        <v>53</v>
      </c>
      <c r="BT62" s="47">
        <f t="shared" si="30"/>
        <v>76.656920077972714</v>
      </c>
      <c r="BV62" s="66">
        <v>14</v>
      </c>
      <c r="BW62" s="18">
        <v>251</v>
      </c>
      <c r="BX62" s="18">
        <v>215</v>
      </c>
      <c r="BY62" s="18">
        <v>173</v>
      </c>
      <c r="BZ62" s="41">
        <v>18</v>
      </c>
      <c r="CA62" s="13">
        <v>16</v>
      </c>
      <c r="CB62" s="47">
        <v>85.6573705179283</v>
      </c>
      <c r="CD62" s="66">
        <v>14</v>
      </c>
      <c r="CE62" s="35">
        <v>6032</v>
      </c>
      <c r="CF62" s="35">
        <v>5586</v>
      </c>
      <c r="CG62" s="35">
        <v>1996</v>
      </c>
      <c r="CH62" s="43">
        <v>354</v>
      </c>
      <c r="CI62" s="34">
        <v>49</v>
      </c>
      <c r="CJ62" s="47">
        <f t="shared" si="31"/>
        <v>92.606100795755964</v>
      </c>
    </row>
    <row r="63" spans="2:88" ht="13.5" customHeight="1">
      <c r="B63" s="68">
        <v>15</v>
      </c>
      <c r="C63" s="57">
        <v>7664</v>
      </c>
      <c r="D63" s="57">
        <v>3855</v>
      </c>
      <c r="E63" s="58">
        <v>4698</v>
      </c>
      <c r="F63" s="41">
        <v>304</v>
      </c>
      <c r="G63" s="23">
        <v>1771</v>
      </c>
      <c r="H63" s="47">
        <f t="shared" si="24"/>
        <v>50.300104384133611</v>
      </c>
      <c r="J63" s="68">
        <v>15</v>
      </c>
      <c r="K63" s="52">
        <v>21937</v>
      </c>
      <c r="L63" s="53">
        <v>9539</v>
      </c>
      <c r="M63" s="59">
        <v>10124</v>
      </c>
      <c r="N63" s="41">
        <v>573</v>
      </c>
      <c r="O63" s="23">
        <v>1714</v>
      </c>
      <c r="P63" s="47">
        <f t="shared" si="25"/>
        <v>43.483612162100563</v>
      </c>
      <c r="R63" s="68">
        <v>15</v>
      </c>
      <c r="S63" s="60">
        <v>60298</v>
      </c>
      <c r="T63" s="60">
        <v>30364</v>
      </c>
      <c r="U63" s="60">
        <v>10194</v>
      </c>
      <c r="V63" s="41">
        <v>1523</v>
      </c>
      <c r="W63" s="13">
        <v>672</v>
      </c>
      <c r="X63" s="47">
        <f t="shared" si="26"/>
        <v>50.356562406713323</v>
      </c>
      <c r="AH63" s="68">
        <v>15</v>
      </c>
      <c r="AI63" s="35">
        <v>90163</v>
      </c>
      <c r="AJ63" s="35">
        <v>87587</v>
      </c>
      <c r="AK63" s="35">
        <v>89358</v>
      </c>
      <c r="AL63" s="43">
        <v>13930</v>
      </c>
      <c r="AM63" s="34">
        <v>38547</v>
      </c>
      <c r="AN63" s="47">
        <f t="shared" si="23"/>
        <v>97.14295220877743</v>
      </c>
      <c r="AP63" s="68">
        <v>15</v>
      </c>
      <c r="AQ63" s="52">
        <v>10029</v>
      </c>
      <c r="AR63" s="52">
        <v>3893</v>
      </c>
      <c r="AS63" s="52">
        <v>2273</v>
      </c>
      <c r="AT63" s="41">
        <v>12</v>
      </c>
      <c r="AU63" s="13">
        <v>331</v>
      </c>
      <c r="AV63" s="47">
        <f t="shared" si="27"/>
        <v>38.817429454581713</v>
      </c>
      <c r="AX63" s="68">
        <v>15</v>
      </c>
      <c r="AY63" s="57">
        <v>3007</v>
      </c>
      <c r="AZ63" s="58">
        <v>2909</v>
      </c>
      <c r="BA63" s="57">
        <v>2508</v>
      </c>
      <c r="BB63" s="41">
        <v>75</v>
      </c>
      <c r="BC63" s="23">
        <v>307</v>
      </c>
      <c r="BD63" s="47">
        <f t="shared" si="28"/>
        <v>96.740937811772525</v>
      </c>
      <c r="BF63" s="68">
        <v>15</v>
      </c>
      <c r="BG63" s="52">
        <v>230743</v>
      </c>
      <c r="BH63" s="52">
        <v>11100</v>
      </c>
      <c r="BI63" s="52">
        <v>5331</v>
      </c>
      <c r="BJ63" s="42">
        <v>298</v>
      </c>
      <c r="BK63" s="13">
        <v>1363</v>
      </c>
      <c r="BL63" s="47">
        <f t="shared" si="29"/>
        <v>4.8105467988194661</v>
      </c>
      <c r="BN63" s="68">
        <v>15</v>
      </c>
      <c r="BO63" s="35">
        <v>2422</v>
      </c>
      <c r="BP63" s="35">
        <v>1706</v>
      </c>
      <c r="BQ63" s="35">
        <v>1456</v>
      </c>
      <c r="BR63" s="42">
        <v>29</v>
      </c>
      <c r="BS63" s="34">
        <v>56</v>
      </c>
      <c r="BT63" s="47">
        <f t="shared" si="30"/>
        <v>70.437654830718415</v>
      </c>
      <c r="BV63" s="68">
        <v>15</v>
      </c>
      <c r="BW63" s="52">
        <v>284</v>
      </c>
      <c r="BX63" s="52">
        <v>231</v>
      </c>
      <c r="BY63" s="52">
        <v>151</v>
      </c>
      <c r="BZ63" s="41">
        <v>11</v>
      </c>
      <c r="CA63" s="13">
        <v>7</v>
      </c>
      <c r="CB63" s="47">
        <v>81.338028169014095</v>
      </c>
      <c r="CD63" s="68">
        <v>15</v>
      </c>
      <c r="CE63" s="52">
        <v>6269</v>
      </c>
      <c r="CF63" s="52">
        <v>5700</v>
      </c>
      <c r="CG63" s="52">
        <v>1973</v>
      </c>
      <c r="CH63" s="43">
        <v>367</v>
      </c>
      <c r="CI63" s="34">
        <v>62</v>
      </c>
      <c r="CJ63" s="47">
        <f t="shared" si="31"/>
        <v>90.923592279470412</v>
      </c>
    </row>
    <row r="64" spans="2:88" ht="13.5" customHeight="1">
      <c r="B64" s="68">
        <v>16</v>
      </c>
      <c r="C64" s="57">
        <v>7295</v>
      </c>
      <c r="D64" s="57">
        <v>3666</v>
      </c>
      <c r="E64" s="58">
        <v>4154</v>
      </c>
      <c r="F64" s="41">
        <v>239</v>
      </c>
      <c r="G64" s="23">
        <v>1273</v>
      </c>
      <c r="H64" s="47">
        <f t="shared" si="24"/>
        <v>50.253598355037695</v>
      </c>
      <c r="J64" s="68">
        <v>16</v>
      </c>
      <c r="K64" s="52">
        <v>23691</v>
      </c>
      <c r="L64" s="53">
        <v>10666</v>
      </c>
      <c r="M64" s="59">
        <v>11002</v>
      </c>
      <c r="N64" s="41">
        <v>727</v>
      </c>
      <c r="O64" s="23">
        <v>1608</v>
      </c>
      <c r="P64" s="47">
        <f t="shared" si="25"/>
        <v>45.021316111603561</v>
      </c>
      <c r="R64" s="68">
        <v>16</v>
      </c>
      <c r="S64" s="60">
        <v>83015</v>
      </c>
      <c r="T64" s="61">
        <v>26617</v>
      </c>
      <c r="U64" s="60">
        <v>11238</v>
      </c>
      <c r="V64" s="41">
        <v>1695</v>
      </c>
      <c r="W64" s="23">
        <v>1077</v>
      </c>
      <c r="X64" s="47">
        <f t="shared" si="26"/>
        <v>32.062880202373066</v>
      </c>
      <c r="AH64" s="68">
        <v>16</v>
      </c>
      <c r="AI64" s="35">
        <v>101869</v>
      </c>
      <c r="AJ64" s="36">
        <v>95845</v>
      </c>
      <c r="AK64" s="35">
        <v>96083</v>
      </c>
      <c r="AL64" s="43">
        <v>14984</v>
      </c>
      <c r="AM64" s="37">
        <v>37194</v>
      </c>
      <c r="AN64" s="47">
        <f t="shared" si="23"/>
        <v>94.086522887237521</v>
      </c>
      <c r="AP64" s="68">
        <v>16</v>
      </c>
      <c r="AQ64" s="52">
        <v>9184</v>
      </c>
      <c r="AR64" s="53">
        <v>3656</v>
      </c>
      <c r="AS64" s="52">
        <v>2225</v>
      </c>
      <c r="AT64" s="41">
        <v>15</v>
      </c>
      <c r="AU64" s="23">
        <v>253</v>
      </c>
      <c r="AV64" s="47">
        <f t="shared" si="27"/>
        <v>39.808362369337978</v>
      </c>
      <c r="AW64" s="15"/>
      <c r="AX64" s="68">
        <v>16</v>
      </c>
      <c r="AY64" s="57">
        <v>3129</v>
      </c>
      <c r="AZ64" s="58">
        <v>2957</v>
      </c>
      <c r="BA64" s="57">
        <v>2705</v>
      </c>
      <c r="BB64" s="41">
        <v>88</v>
      </c>
      <c r="BC64" s="23">
        <v>270</v>
      </c>
      <c r="BD64" s="47">
        <f t="shared" si="28"/>
        <v>94.503036113774371</v>
      </c>
      <c r="BF64" s="68">
        <v>16</v>
      </c>
      <c r="BG64" s="52">
        <v>226059</v>
      </c>
      <c r="BH64" s="53">
        <v>12332</v>
      </c>
      <c r="BI64" s="52">
        <v>5522</v>
      </c>
      <c r="BJ64" s="42">
        <v>341</v>
      </c>
      <c r="BK64" s="23">
        <v>1239</v>
      </c>
      <c r="BL64" s="47">
        <f t="shared" si="29"/>
        <v>5.4552130196099249</v>
      </c>
      <c r="BM64" s="15"/>
      <c r="BN64" s="68">
        <v>16</v>
      </c>
      <c r="BO64" s="35">
        <v>2391</v>
      </c>
      <c r="BP64" s="36">
        <v>1669</v>
      </c>
      <c r="BQ64" s="35">
        <v>1451</v>
      </c>
      <c r="BR64" s="42">
        <v>29</v>
      </c>
      <c r="BS64" s="37">
        <v>66</v>
      </c>
      <c r="BT64" s="47">
        <f t="shared" si="30"/>
        <v>69.8034295273944</v>
      </c>
      <c r="BV64" s="68">
        <v>16</v>
      </c>
      <c r="BW64" s="52">
        <v>320</v>
      </c>
      <c r="BX64" s="53">
        <v>232</v>
      </c>
      <c r="BY64" s="52">
        <v>187</v>
      </c>
      <c r="BZ64" s="41">
        <v>19</v>
      </c>
      <c r="CA64" s="23">
        <v>11</v>
      </c>
      <c r="CB64" s="47">
        <v>72.5</v>
      </c>
      <c r="CC64" s="15"/>
      <c r="CD64" s="68">
        <v>16</v>
      </c>
      <c r="CE64" s="52">
        <v>5829</v>
      </c>
      <c r="CF64" s="53">
        <v>5033</v>
      </c>
      <c r="CG64" s="52">
        <v>2052</v>
      </c>
      <c r="CH64" s="43">
        <f>307+65+15</f>
        <v>387</v>
      </c>
      <c r="CI64" s="37">
        <v>81</v>
      </c>
      <c r="CJ64" s="47">
        <f t="shared" si="31"/>
        <v>86.344141362154744</v>
      </c>
    </row>
    <row r="65" spans="2:89" ht="13.5" customHeight="1">
      <c r="B65" s="66">
        <v>17</v>
      </c>
      <c r="C65" s="57">
        <v>5988</v>
      </c>
      <c r="D65" s="57">
        <v>3269</v>
      </c>
      <c r="E65" s="57">
        <v>3844</v>
      </c>
      <c r="F65" s="41">
        <v>290</v>
      </c>
      <c r="G65" s="41">
        <v>1146</v>
      </c>
      <c r="H65" s="47">
        <f t="shared" si="24"/>
        <v>54.592518370073478</v>
      </c>
      <c r="J65" s="66">
        <v>17</v>
      </c>
      <c r="K65" s="52">
        <v>25815</v>
      </c>
      <c r="L65" s="52">
        <v>13703</v>
      </c>
      <c r="M65" s="52">
        <v>13970</v>
      </c>
      <c r="N65" s="41">
        <v>883</v>
      </c>
      <c r="O65" s="41">
        <v>1532</v>
      </c>
      <c r="P65" s="47">
        <f t="shared" si="25"/>
        <v>53.081541739298864</v>
      </c>
      <c r="R65" s="66">
        <v>17</v>
      </c>
      <c r="S65" s="60">
        <v>85596</v>
      </c>
      <c r="T65" s="60">
        <v>29384</v>
      </c>
      <c r="U65" s="60">
        <v>11648</v>
      </c>
      <c r="V65" s="41">
        <v>1925</v>
      </c>
      <c r="W65" s="41">
        <v>1030</v>
      </c>
      <c r="X65" s="47">
        <f t="shared" si="26"/>
        <v>34.328706948922843</v>
      </c>
      <c r="AH65" s="66">
        <v>17</v>
      </c>
      <c r="AI65" s="35">
        <v>95520</v>
      </c>
      <c r="AJ65" s="35">
        <v>90897</v>
      </c>
      <c r="AK65" s="35">
        <v>91306</v>
      </c>
      <c r="AL65" s="43">
        <v>14182</v>
      </c>
      <c r="AM65" s="43">
        <v>32326</v>
      </c>
      <c r="AN65" s="47">
        <f t="shared" si="23"/>
        <v>95.160175879396974</v>
      </c>
      <c r="AP65" s="66">
        <v>17</v>
      </c>
      <c r="AQ65" s="52">
        <v>8751</v>
      </c>
      <c r="AR65" s="52">
        <v>3797</v>
      </c>
      <c r="AS65" s="52">
        <v>2286</v>
      </c>
      <c r="AT65" s="41">
        <v>13</v>
      </c>
      <c r="AU65" s="41">
        <v>282</v>
      </c>
      <c r="AV65" s="47">
        <f t="shared" si="27"/>
        <v>43.389326934064677</v>
      </c>
      <c r="AW65" s="15"/>
      <c r="AX65" s="66">
        <v>17</v>
      </c>
      <c r="AY65" s="57">
        <v>3327</v>
      </c>
      <c r="AZ65" s="57">
        <v>3188</v>
      </c>
      <c r="BA65" s="57">
        <v>2868</v>
      </c>
      <c r="BB65" s="41">
        <v>101</v>
      </c>
      <c r="BC65" s="41">
        <v>274</v>
      </c>
      <c r="BD65" s="47">
        <f t="shared" si="28"/>
        <v>95.822061917643509</v>
      </c>
      <c r="BF65" s="66">
        <v>17</v>
      </c>
      <c r="BG65" s="52">
        <v>205312</v>
      </c>
      <c r="BH65" s="52">
        <v>12884</v>
      </c>
      <c r="BI65" s="52">
        <v>6362</v>
      </c>
      <c r="BJ65" s="42">
        <v>452</v>
      </c>
      <c r="BK65" s="41">
        <v>1551</v>
      </c>
      <c r="BL65" s="47">
        <f t="shared" si="29"/>
        <v>6.2753273067331676</v>
      </c>
      <c r="BM65" s="15"/>
      <c r="BN65" s="66">
        <v>17</v>
      </c>
      <c r="BO65" s="35">
        <v>2420</v>
      </c>
      <c r="BP65" s="35">
        <v>1741</v>
      </c>
      <c r="BQ65" s="35">
        <v>1502</v>
      </c>
      <c r="BR65" s="42">
        <v>20</v>
      </c>
      <c r="BS65" s="43">
        <v>67</v>
      </c>
      <c r="BT65" s="47">
        <f t="shared" si="30"/>
        <v>71.942148760330582</v>
      </c>
      <c r="BV65" s="66">
        <v>17</v>
      </c>
      <c r="BW65" s="52">
        <v>277</v>
      </c>
      <c r="BX65" s="52">
        <v>204</v>
      </c>
      <c r="BY65" s="52">
        <v>176</v>
      </c>
      <c r="BZ65" s="41">
        <v>29</v>
      </c>
      <c r="CA65" s="41">
        <v>8</v>
      </c>
      <c r="CB65" s="47">
        <v>73.646209386281583</v>
      </c>
      <c r="CC65" s="15"/>
      <c r="CD65" s="66">
        <v>17</v>
      </c>
      <c r="CE65" s="52">
        <v>5585</v>
      </c>
      <c r="CF65" s="52">
        <v>4928</v>
      </c>
      <c r="CG65" s="52">
        <v>1793</v>
      </c>
      <c r="CH65" s="43">
        <f>12+43+293</f>
        <v>348</v>
      </c>
      <c r="CI65" s="43">
        <v>63</v>
      </c>
      <c r="CJ65" s="47">
        <f t="shared" si="31"/>
        <v>88.236347358997307</v>
      </c>
    </row>
    <row r="66" spans="2:89" ht="13.5" customHeight="1">
      <c r="B66" s="66">
        <v>18</v>
      </c>
      <c r="C66" s="57">
        <v>5108</v>
      </c>
      <c r="D66" s="57">
        <v>3061</v>
      </c>
      <c r="E66" s="57">
        <v>3335</v>
      </c>
      <c r="F66" s="41">
        <v>254</v>
      </c>
      <c r="G66" s="41">
        <v>892</v>
      </c>
      <c r="H66" s="47">
        <f t="shared" si="24"/>
        <v>59.925606891151141</v>
      </c>
      <c r="J66" s="66">
        <v>18</v>
      </c>
      <c r="K66" s="52">
        <v>31002</v>
      </c>
      <c r="L66" s="52">
        <v>19405</v>
      </c>
      <c r="M66" s="52">
        <v>19802</v>
      </c>
      <c r="N66" s="41">
        <v>1281</v>
      </c>
      <c r="O66" s="41">
        <v>1505</v>
      </c>
      <c r="P66" s="47">
        <f t="shared" ref="P66:P73" si="32">L66/K66%</f>
        <v>62.592735952519199</v>
      </c>
      <c r="R66" s="66">
        <v>18</v>
      </c>
      <c r="S66" s="60">
        <v>74632</v>
      </c>
      <c r="T66" s="60">
        <v>30127</v>
      </c>
      <c r="U66" s="60">
        <v>12406</v>
      </c>
      <c r="V66" s="41">
        <v>2137</v>
      </c>
      <c r="W66" s="41">
        <v>1186</v>
      </c>
      <c r="X66" s="47">
        <f t="shared" ref="X66:X73" si="33">T66/S66%</f>
        <v>40.367402722692674</v>
      </c>
      <c r="AH66" s="66">
        <v>18</v>
      </c>
      <c r="AI66" s="35">
        <v>93436</v>
      </c>
      <c r="AJ66" s="35">
        <v>89012</v>
      </c>
      <c r="AK66" s="35">
        <v>89444</v>
      </c>
      <c r="AL66" s="43">
        <v>14040</v>
      </c>
      <c r="AM66" s="43">
        <v>30528</v>
      </c>
      <c r="AN66" s="47">
        <f t="shared" si="23"/>
        <v>95.265208270902008</v>
      </c>
      <c r="AP66" s="66">
        <v>18</v>
      </c>
      <c r="AQ66" s="52">
        <v>8326</v>
      </c>
      <c r="AR66" s="52">
        <v>3779</v>
      </c>
      <c r="AS66" s="52">
        <v>2254</v>
      </c>
      <c r="AT66" s="41">
        <v>11</v>
      </c>
      <c r="AU66" s="41">
        <v>242</v>
      </c>
      <c r="AV66" s="47">
        <f t="shared" ref="AV66:AV73" si="34">AR66/AQ66%</f>
        <v>45.387941388421808</v>
      </c>
      <c r="AW66" s="15"/>
      <c r="AX66" s="66">
        <v>18</v>
      </c>
      <c r="AY66" s="57">
        <v>3576</v>
      </c>
      <c r="AZ66" s="57">
        <v>3402</v>
      </c>
      <c r="BA66" s="57">
        <v>3118</v>
      </c>
      <c r="BB66" s="41">
        <v>123</v>
      </c>
      <c r="BC66" s="41">
        <v>275</v>
      </c>
      <c r="BD66" s="47">
        <f t="shared" si="28"/>
        <v>95.134228187919462</v>
      </c>
      <c r="BF66" s="66">
        <v>18</v>
      </c>
      <c r="BG66" s="52">
        <v>194824</v>
      </c>
      <c r="BH66" s="52">
        <v>13816</v>
      </c>
      <c r="BI66" s="52">
        <v>6551</v>
      </c>
      <c r="BJ66" s="42">
        <v>485</v>
      </c>
      <c r="BK66" s="41">
        <v>1598</v>
      </c>
      <c r="BL66" s="47">
        <f t="shared" ref="BL66:BL73" si="35">BH66/BG66%</f>
        <v>7.0915287644232743</v>
      </c>
      <c r="BM66" s="15"/>
      <c r="BN66" s="66">
        <v>18</v>
      </c>
      <c r="BO66" s="35">
        <v>2602</v>
      </c>
      <c r="BP66" s="35">
        <v>1999</v>
      </c>
      <c r="BQ66" s="35">
        <v>1715</v>
      </c>
      <c r="BR66" s="42">
        <v>42</v>
      </c>
      <c r="BS66" s="43">
        <v>75</v>
      </c>
      <c r="BT66" s="47">
        <f t="shared" ref="BT66:BT73" si="36">BP66/BO66%</f>
        <v>76.825518831667949</v>
      </c>
      <c r="BV66" s="66">
        <v>18</v>
      </c>
      <c r="BW66" s="52">
        <v>199</v>
      </c>
      <c r="BX66" s="52">
        <v>180</v>
      </c>
      <c r="BY66" s="52">
        <v>167</v>
      </c>
      <c r="BZ66" s="41">
        <v>26</v>
      </c>
      <c r="CA66" s="41">
        <v>16</v>
      </c>
      <c r="CB66" s="47">
        <v>90.452261306532662</v>
      </c>
      <c r="CC66" s="15"/>
      <c r="CD66" s="66">
        <v>18</v>
      </c>
      <c r="CE66" s="52">
        <f>4832+395+229</f>
        <v>5456</v>
      </c>
      <c r="CF66" s="52">
        <f>4258+319+173</f>
        <v>4750</v>
      </c>
      <c r="CG66" s="52">
        <f>1574+121+47</f>
        <v>1742</v>
      </c>
      <c r="CH66" s="43">
        <v>356</v>
      </c>
      <c r="CI66" s="43">
        <v>65</v>
      </c>
      <c r="CJ66" s="47">
        <f t="shared" ref="CJ66:CJ73" si="37">CF66/CE66%</f>
        <v>87.060117302052788</v>
      </c>
    </row>
    <row r="67" spans="2:89" ht="13.5" customHeight="1">
      <c r="B67" s="65" t="s">
        <v>24</v>
      </c>
      <c r="C67" s="57">
        <v>4567</v>
      </c>
      <c r="D67" s="57">
        <v>2790</v>
      </c>
      <c r="E67" s="57">
        <v>2985</v>
      </c>
      <c r="F67" s="41">
        <v>212</v>
      </c>
      <c r="G67" s="41">
        <v>757</v>
      </c>
      <c r="H67" s="47">
        <f t="shared" si="24"/>
        <v>61.090431355375514</v>
      </c>
      <c r="J67" s="65" t="s">
        <v>24</v>
      </c>
      <c r="K67" s="57">
        <v>31966</v>
      </c>
      <c r="L67" s="57">
        <v>21463</v>
      </c>
      <c r="M67" s="57">
        <v>21808</v>
      </c>
      <c r="N67" s="41">
        <v>1484</v>
      </c>
      <c r="O67" s="41">
        <v>1584</v>
      </c>
      <c r="P67" s="47">
        <f t="shared" si="32"/>
        <v>67.143214665582178</v>
      </c>
      <c r="R67" s="65" t="s">
        <v>24</v>
      </c>
      <c r="S67" s="57">
        <v>67787</v>
      </c>
      <c r="T67" s="57">
        <v>27963</v>
      </c>
      <c r="U67" s="57">
        <v>12113</v>
      </c>
      <c r="V67" s="41">
        <v>2189</v>
      </c>
      <c r="W67" s="41">
        <v>1053</v>
      </c>
      <c r="X67" s="47">
        <f t="shared" si="33"/>
        <v>41.251272367858142</v>
      </c>
      <c r="AH67" s="65" t="s">
        <v>24</v>
      </c>
      <c r="AI67" s="57">
        <v>83449</v>
      </c>
      <c r="AJ67" s="57">
        <v>79891</v>
      </c>
      <c r="AK67" s="57">
        <v>80192</v>
      </c>
      <c r="AL67" s="41">
        <v>12651</v>
      </c>
      <c r="AM67" s="41">
        <v>26437</v>
      </c>
      <c r="AN67" s="47">
        <f t="shared" si="23"/>
        <v>95.736317990629004</v>
      </c>
      <c r="AP67" s="65" t="s">
        <v>24</v>
      </c>
      <c r="AQ67" s="57">
        <v>7664</v>
      </c>
      <c r="AR67" s="57">
        <v>3542</v>
      </c>
      <c r="AS67" s="57">
        <v>2240</v>
      </c>
      <c r="AT67" s="41">
        <v>4</v>
      </c>
      <c r="AU67" s="41">
        <v>262</v>
      </c>
      <c r="AV67" s="47">
        <f t="shared" si="34"/>
        <v>46.216075156576203</v>
      </c>
      <c r="AX67" s="65" t="s">
        <v>24</v>
      </c>
      <c r="AY67" s="57">
        <v>3569</v>
      </c>
      <c r="AZ67" s="57">
        <v>3459</v>
      </c>
      <c r="BA67" s="57">
        <v>3181</v>
      </c>
      <c r="BB67" s="41">
        <v>126</v>
      </c>
      <c r="BC67" s="41">
        <v>259</v>
      </c>
      <c r="BD67" s="47">
        <f t="shared" ref="BD67:BD73" si="38">AZ67/AY67%</f>
        <v>96.917904174838895</v>
      </c>
      <c r="BF67" s="65" t="s">
        <v>24</v>
      </c>
      <c r="BG67" s="57">
        <v>185472</v>
      </c>
      <c r="BH67" s="57">
        <v>13617</v>
      </c>
      <c r="BI67" s="57">
        <v>6575</v>
      </c>
      <c r="BJ67" s="41">
        <v>511</v>
      </c>
      <c r="BK67" s="41">
        <v>1657</v>
      </c>
      <c r="BL67" s="47">
        <f t="shared" si="35"/>
        <v>7.3418090062111796</v>
      </c>
      <c r="BN67" s="65" t="s">
        <v>24</v>
      </c>
      <c r="BO67" s="57">
        <v>2286</v>
      </c>
      <c r="BP67" s="57">
        <v>1718</v>
      </c>
      <c r="BQ67" s="57">
        <v>1618</v>
      </c>
      <c r="BR67" s="41">
        <v>57</v>
      </c>
      <c r="BS67" s="41">
        <v>62</v>
      </c>
      <c r="BT67" s="47">
        <f t="shared" si="36"/>
        <v>75.153105861767287</v>
      </c>
      <c r="BV67" s="65" t="s">
        <v>24</v>
      </c>
      <c r="BW67" s="57">
        <v>207</v>
      </c>
      <c r="BX67" s="57">
        <v>178</v>
      </c>
      <c r="BY67" s="57">
        <v>152</v>
      </c>
      <c r="BZ67" s="41">
        <v>14</v>
      </c>
      <c r="CA67" s="41">
        <v>12</v>
      </c>
      <c r="CB67" s="47">
        <f t="shared" ref="CB67:CB73" si="39">BX67/BW67%</f>
        <v>85.990338164251213</v>
      </c>
      <c r="CD67" s="65" t="s">
        <v>24</v>
      </c>
      <c r="CE67" s="57">
        <f>3994+381+111</f>
        <v>4486</v>
      </c>
      <c r="CF67" s="57">
        <f>3582+298+91</f>
        <v>3971</v>
      </c>
      <c r="CG67" s="57">
        <f>1711+64+30</f>
        <v>1805</v>
      </c>
      <c r="CH67" s="41">
        <f>381+19+8</f>
        <v>408</v>
      </c>
      <c r="CI67" s="41">
        <f>45+3+9</f>
        <v>57</v>
      </c>
      <c r="CJ67" s="47">
        <f t="shared" si="37"/>
        <v>88.519839500668752</v>
      </c>
    </row>
    <row r="68" spans="2:89" ht="13.5" customHeight="1">
      <c r="B68" s="65" t="s">
        <v>25</v>
      </c>
      <c r="C68" s="85">
        <v>4300</v>
      </c>
      <c r="D68" s="57">
        <v>2612</v>
      </c>
      <c r="E68" s="57">
        <v>2813</v>
      </c>
      <c r="F68" s="41">
        <v>196</v>
      </c>
      <c r="G68" s="41">
        <v>713</v>
      </c>
      <c r="H68" s="87">
        <f t="shared" si="24"/>
        <v>60.744186046511629</v>
      </c>
      <c r="J68" s="65" t="s">
        <v>25</v>
      </c>
      <c r="K68" s="85">
        <v>31680</v>
      </c>
      <c r="L68" s="57">
        <v>21925</v>
      </c>
      <c r="M68" s="57">
        <v>22379</v>
      </c>
      <c r="N68" s="41">
        <v>1624</v>
      </c>
      <c r="O68" s="41">
        <v>1547</v>
      </c>
      <c r="P68" s="87">
        <f t="shared" si="32"/>
        <v>69.207702020202021</v>
      </c>
      <c r="R68" s="65" t="s">
        <v>25</v>
      </c>
      <c r="S68" s="85">
        <v>64563</v>
      </c>
      <c r="T68" s="57">
        <v>30277</v>
      </c>
      <c r="U68" s="57">
        <v>12036</v>
      </c>
      <c r="V68" s="41">
        <v>2015</v>
      </c>
      <c r="W68" s="41">
        <v>1019</v>
      </c>
      <c r="X68" s="87">
        <f t="shared" si="33"/>
        <v>46.895280578659602</v>
      </c>
      <c r="AH68" s="65" t="s">
        <v>25</v>
      </c>
      <c r="AI68" s="85">
        <v>68184</v>
      </c>
      <c r="AJ68" s="57">
        <v>64435</v>
      </c>
      <c r="AK68" s="57">
        <v>64256</v>
      </c>
      <c r="AL68" s="41">
        <v>9548</v>
      </c>
      <c r="AM68" s="41">
        <v>20594</v>
      </c>
      <c r="AN68" s="87">
        <f t="shared" si="23"/>
        <v>94.501642614103005</v>
      </c>
      <c r="AP68" s="65" t="s">
        <v>25</v>
      </c>
      <c r="AQ68" s="85">
        <v>7137</v>
      </c>
      <c r="AR68" s="57">
        <v>3555</v>
      </c>
      <c r="AS68" s="57">
        <v>2219</v>
      </c>
      <c r="AT68" s="41">
        <v>13</v>
      </c>
      <c r="AU68" s="41">
        <v>275</v>
      </c>
      <c r="AV68" s="87">
        <f t="shared" si="34"/>
        <v>49.810844892812099</v>
      </c>
      <c r="AX68" s="65" t="s">
        <v>25</v>
      </c>
      <c r="AY68" s="85">
        <v>3242</v>
      </c>
      <c r="AZ68" s="57">
        <v>3071</v>
      </c>
      <c r="BA68" s="57">
        <v>2945</v>
      </c>
      <c r="BB68" s="41">
        <v>134</v>
      </c>
      <c r="BC68" s="41">
        <v>248</v>
      </c>
      <c r="BD68" s="87">
        <f t="shared" si="38"/>
        <v>94.7254780999383</v>
      </c>
      <c r="BF68" s="65" t="s">
        <v>25</v>
      </c>
      <c r="BG68" s="85">
        <v>179120</v>
      </c>
      <c r="BH68" s="57">
        <v>13129</v>
      </c>
      <c r="BI68" s="57">
        <v>6480</v>
      </c>
      <c r="BJ68" s="41">
        <v>493</v>
      </c>
      <c r="BK68" s="41">
        <v>1734</v>
      </c>
      <c r="BL68" s="87">
        <f t="shared" si="35"/>
        <v>7.3297230906654756</v>
      </c>
      <c r="BN68" s="65" t="s">
        <v>25</v>
      </c>
      <c r="BO68" s="85">
        <v>2365</v>
      </c>
      <c r="BP68" s="57">
        <v>1782</v>
      </c>
      <c r="BQ68" s="57">
        <v>1613</v>
      </c>
      <c r="BR68" s="41">
        <v>34</v>
      </c>
      <c r="BS68" s="41">
        <v>88</v>
      </c>
      <c r="BT68" s="87">
        <f t="shared" si="36"/>
        <v>75.348837209302332</v>
      </c>
      <c r="BV68" s="65" t="s">
        <v>25</v>
      </c>
      <c r="BW68" s="85">
        <v>156</v>
      </c>
      <c r="BX68" s="57">
        <v>141</v>
      </c>
      <c r="BY68" s="57">
        <v>129</v>
      </c>
      <c r="BZ68" s="41">
        <v>19</v>
      </c>
      <c r="CA68" s="41">
        <v>7</v>
      </c>
      <c r="CB68" s="87">
        <f t="shared" si="39"/>
        <v>90.384615384615387</v>
      </c>
      <c r="CD68" s="65" t="s">
        <v>25</v>
      </c>
      <c r="CE68" s="85">
        <v>5258</v>
      </c>
      <c r="CF68" s="57">
        <v>4666</v>
      </c>
      <c r="CG68" s="57">
        <v>1703</v>
      </c>
      <c r="CH68" s="41">
        <v>376</v>
      </c>
      <c r="CI68" s="41">
        <v>59</v>
      </c>
      <c r="CJ68" s="97">
        <f t="shared" si="37"/>
        <v>88.740966146823894</v>
      </c>
    </row>
    <row r="69" spans="2:89" ht="13.5" customHeight="1">
      <c r="B69" s="65" t="s">
        <v>38</v>
      </c>
      <c r="C69" s="85">
        <v>4536</v>
      </c>
      <c r="D69" s="57">
        <v>2923</v>
      </c>
      <c r="E69" s="57">
        <v>3069</v>
      </c>
      <c r="F69" s="73">
        <v>218</v>
      </c>
      <c r="G69" s="73">
        <v>696</v>
      </c>
      <c r="H69" s="87">
        <f t="shared" si="24"/>
        <v>64.440035273368608</v>
      </c>
      <c r="J69" s="65" t="s">
        <v>38</v>
      </c>
      <c r="K69" s="85">
        <v>29681</v>
      </c>
      <c r="L69" s="57">
        <v>21238</v>
      </c>
      <c r="M69" s="57">
        <v>21376</v>
      </c>
      <c r="N69" s="73">
        <v>1546</v>
      </c>
      <c r="O69" s="73">
        <v>1322</v>
      </c>
      <c r="P69" s="87">
        <f t="shared" si="32"/>
        <v>71.554192918028363</v>
      </c>
      <c r="R69" s="65" t="s">
        <v>38</v>
      </c>
      <c r="S69" s="85">
        <v>45328</v>
      </c>
      <c r="T69" s="57">
        <v>28753</v>
      </c>
      <c r="U69" s="57">
        <v>12542</v>
      </c>
      <c r="V69" s="73">
        <v>2154</v>
      </c>
      <c r="W69" s="73">
        <v>1038</v>
      </c>
      <c r="X69" s="87">
        <f t="shared" si="33"/>
        <v>63.43319802329686</v>
      </c>
      <c r="AH69" s="65" t="s">
        <v>38</v>
      </c>
      <c r="AI69" s="85">
        <v>63227</v>
      </c>
      <c r="AJ69" s="57">
        <v>60433</v>
      </c>
      <c r="AK69" s="57">
        <v>59919</v>
      </c>
      <c r="AL69" s="73">
        <v>8277</v>
      </c>
      <c r="AM69" s="73">
        <v>18971</v>
      </c>
      <c r="AN69" s="87">
        <f t="shared" si="23"/>
        <v>95.581001787211164</v>
      </c>
      <c r="AP69" s="65" t="s">
        <v>38</v>
      </c>
      <c r="AQ69" s="85">
        <v>6725</v>
      </c>
      <c r="AR69" s="57">
        <v>3563</v>
      </c>
      <c r="AS69" s="57">
        <v>2129</v>
      </c>
      <c r="AT69" s="73">
        <v>7</v>
      </c>
      <c r="AU69" s="73">
        <v>281</v>
      </c>
      <c r="AV69" s="87">
        <f t="shared" si="34"/>
        <v>52.981412639405207</v>
      </c>
      <c r="AX69" s="65" t="s">
        <v>38</v>
      </c>
      <c r="AY69" s="85">
        <v>3072</v>
      </c>
      <c r="AZ69" s="57">
        <v>2952</v>
      </c>
      <c r="BA69" s="57">
        <v>2698</v>
      </c>
      <c r="BB69" s="73">
        <v>110</v>
      </c>
      <c r="BC69" s="73">
        <v>218</v>
      </c>
      <c r="BD69" s="87">
        <f t="shared" si="38"/>
        <v>96.09375</v>
      </c>
      <c r="BF69" s="65" t="s">
        <v>38</v>
      </c>
      <c r="BG69" s="85">
        <v>170363</v>
      </c>
      <c r="BH69" s="57">
        <v>12062</v>
      </c>
      <c r="BI69" s="57">
        <v>6160</v>
      </c>
      <c r="BJ69" s="73">
        <v>460</v>
      </c>
      <c r="BK69" s="73">
        <v>1588</v>
      </c>
      <c r="BL69" s="87">
        <f t="shared" si="35"/>
        <v>7.0801758597817592</v>
      </c>
      <c r="BN69" s="65" t="s">
        <v>38</v>
      </c>
      <c r="BO69" s="85">
        <v>2359</v>
      </c>
      <c r="BP69" s="57">
        <v>1810</v>
      </c>
      <c r="BQ69" s="57">
        <v>1626</v>
      </c>
      <c r="BR69" s="73">
        <v>68</v>
      </c>
      <c r="BS69" s="73">
        <v>92</v>
      </c>
      <c r="BT69" s="87">
        <f t="shared" si="36"/>
        <v>76.727426875794833</v>
      </c>
      <c r="BV69" s="65" t="s">
        <v>38</v>
      </c>
      <c r="BW69" s="85">
        <v>156</v>
      </c>
      <c r="BX69" s="57">
        <v>140</v>
      </c>
      <c r="BY69" s="57">
        <v>101</v>
      </c>
      <c r="BZ69" s="73">
        <v>12</v>
      </c>
      <c r="CA69" s="73">
        <v>4</v>
      </c>
      <c r="CB69" s="87">
        <f t="shared" si="39"/>
        <v>89.743589743589737</v>
      </c>
      <c r="CD69" s="65" t="s">
        <v>38</v>
      </c>
      <c r="CE69" s="85">
        <v>3797</v>
      </c>
      <c r="CF69" s="57">
        <v>3393</v>
      </c>
      <c r="CG69" s="57">
        <v>1602</v>
      </c>
      <c r="CH69" s="73">
        <v>370</v>
      </c>
      <c r="CI69" s="73">
        <v>42</v>
      </c>
      <c r="CJ69" s="97">
        <f t="shared" si="37"/>
        <v>89.360021069265215</v>
      </c>
    </row>
    <row r="70" spans="2:89" ht="13.5" customHeight="1">
      <c r="B70" s="65" t="s">
        <v>41</v>
      </c>
      <c r="C70" s="85">
        <v>4052</v>
      </c>
      <c r="D70" s="57">
        <v>2516</v>
      </c>
      <c r="E70" s="57">
        <v>2568</v>
      </c>
      <c r="F70" s="73">
        <v>176</v>
      </c>
      <c r="G70" s="73">
        <v>565</v>
      </c>
      <c r="H70" s="90">
        <f>D70/C70%</f>
        <v>62.092793682132275</v>
      </c>
      <c r="J70" s="65" t="s">
        <v>41</v>
      </c>
      <c r="K70" s="85">
        <v>29639</v>
      </c>
      <c r="L70" s="57">
        <v>21667</v>
      </c>
      <c r="M70" s="57">
        <v>22076</v>
      </c>
      <c r="N70" s="73">
        <v>1688</v>
      </c>
      <c r="O70" s="73">
        <v>1279</v>
      </c>
      <c r="P70" s="90">
        <f t="shared" si="32"/>
        <v>73.103006174297377</v>
      </c>
      <c r="R70" s="65" t="s">
        <v>45</v>
      </c>
      <c r="S70" s="85">
        <v>37662</v>
      </c>
      <c r="T70" s="57">
        <v>24897</v>
      </c>
      <c r="U70" s="57">
        <v>11306</v>
      </c>
      <c r="V70" s="73">
        <v>1963</v>
      </c>
      <c r="W70" s="73">
        <v>880</v>
      </c>
      <c r="X70" s="90">
        <f t="shared" si="33"/>
        <v>66.10642026445754</v>
      </c>
      <c r="AH70" s="65" t="s">
        <v>41</v>
      </c>
      <c r="AI70" s="85">
        <v>55863</v>
      </c>
      <c r="AJ70" s="57">
        <v>52960</v>
      </c>
      <c r="AK70" s="57">
        <v>52598</v>
      </c>
      <c r="AL70" s="73">
        <v>6918</v>
      </c>
      <c r="AM70" s="73">
        <v>17268</v>
      </c>
      <c r="AN70" s="90">
        <f t="shared" si="23"/>
        <v>94.803358215634674</v>
      </c>
      <c r="AP70" s="65" t="s">
        <v>41</v>
      </c>
      <c r="AQ70" s="85">
        <v>7069</v>
      </c>
      <c r="AR70" s="57">
        <v>3637</v>
      </c>
      <c r="AS70" s="57">
        <v>2189</v>
      </c>
      <c r="AT70" s="73">
        <v>9</v>
      </c>
      <c r="AU70" s="73">
        <v>318</v>
      </c>
      <c r="AV70" s="90">
        <f t="shared" si="34"/>
        <v>51.449992926863771</v>
      </c>
      <c r="AX70" s="65" t="s">
        <v>41</v>
      </c>
      <c r="AY70" s="85">
        <v>2972</v>
      </c>
      <c r="AZ70" s="57">
        <v>2881</v>
      </c>
      <c r="BA70" s="57">
        <v>2547</v>
      </c>
      <c r="BB70" s="73">
        <v>121</v>
      </c>
      <c r="BC70" s="73">
        <v>233</v>
      </c>
      <c r="BD70" s="90">
        <f t="shared" si="38"/>
        <v>96.938088829071333</v>
      </c>
      <c r="BF70" s="65" t="s">
        <v>41</v>
      </c>
      <c r="BG70" s="85">
        <v>158521</v>
      </c>
      <c r="BH70" s="57">
        <v>11554</v>
      </c>
      <c r="BI70" s="57">
        <v>5864</v>
      </c>
      <c r="BJ70" s="73">
        <v>460</v>
      </c>
      <c r="BK70" s="73">
        <v>1407</v>
      </c>
      <c r="BL70" s="90">
        <f t="shared" si="35"/>
        <v>7.2886242201348717</v>
      </c>
      <c r="BN70" s="65" t="s">
        <v>41</v>
      </c>
      <c r="BO70" s="85">
        <v>2655</v>
      </c>
      <c r="BP70" s="57">
        <v>1953</v>
      </c>
      <c r="BQ70" s="57">
        <v>1727</v>
      </c>
      <c r="BR70" s="73">
        <v>63</v>
      </c>
      <c r="BS70" s="73">
        <v>79</v>
      </c>
      <c r="BT70" s="90">
        <f t="shared" si="36"/>
        <v>73.559322033898297</v>
      </c>
      <c r="BV70" s="65" t="s">
        <v>41</v>
      </c>
      <c r="BW70" s="85">
        <v>186</v>
      </c>
      <c r="BX70" s="57">
        <v>151</v>
      </c>
      <c r="BY70" s="57">
        <v>107</v>
      </c>
      <c r="BZ70" s="73">
        <v>14</v>
      </c>
      <c r="CA70" s="73">
        <v>5</v>
      </c>
      <c r="CB70" s="90">
        <f t="shared" si="39"/>
        <v>81.182795698924721</v>
      </c>
      <c r="CD70" s="65" t="s">
        <v>41</v>
      </c>
      <c r="CE70" s="85">
        <v>3106</v>
      </c>
      <c r="CF70" s="57">
        <v>2808</v>
      </c>
      <c r="CG70" s="57">
        <v>1506</v>
      </c>
      <c r="CH70" s="73">
        <v>361</v>
      </c>
      <c r="CI70" s="73">
        <v>40</v>
      </c>
      <c r="CJ70" s="98">
        <f t="shared" si="37"/>
        <v>90.405666452028342</v>
      </c>
    </row>
    <row r="71" spans="2:89" ht="13.5" customHeight="1">
      <c r="B71" s="65" t="s">
        <v>44</v>
      </c>
      <c r="C71" s="85">
        <v>3698</v>
      </c>
      <c r="D71" s="57">
        <v>2385</v>
      </c>
      <c r="E71" s="57">
        <v>2431</v>
      </c>
      <c r="F71" s="73">
        <v>158</v>
      </c>
      <c r="G71" s="73">
        <v>593</v>
      </c>
      <c r="H71" s="90">
        <f>D71/C71%</f>
        <v>64.494321254732299</v>
      </c>
      <c r="J71" s="65" t="s">
        <v>44</v>
      </c>
      <c r="K71" s="85">
        <v>29325</v>
      </c>
      <c r="L71" s="57">
        <v>21666</v>
      </c>
      <c r="M71" s="57">
        <v>21999</v>
      </c>
      <c r="N71" s="73">
        <v>1708</v>
      </c>
      <c r="O71" s="73">
        <v>1209</v>
      </c>
      <c r="P71" s="90">
        <f>L71/K71%</f>
        <v>73.882352941176464</v>
      </c>
      <c r="R71" s="76" t="s">
        <v>49</v>
      </c>
      <c r="S71" s="94">
        <v>34720</v>
      </c>
      <c r="T71" s="77">
        <v>22169</v>
      </c>
      <c r="U71" s="77">
        <v>10569</v>
      </c>
      <c r="V71" s="78">
        <v>1771</v>
      </c>
      <c r="W71" s="78">
        <v>860</v>
      </c>
      <c r="X71" s="95">
        <f>T71/S71%</f>
        <v>63.850806451612904</v>
      </c>
      <c r="Y71" s="28"/>
      <c r="AH71" s="65" t="s">
        <v>44</v>
      </c>
      <c r="AI71" s="85">
        <v>48735</v>
      </c>
      <c r="AJ71" s="57">
        <v>45681</v>
      </c>
      <c r="AK71" s="57">
        <v>45227</v>
      </c>
      <c r="AL71" s="73">
        <v>5469</v>
      </c>
      <c r="AM71" s="73">
        <v>14674</v>
      </c>
      <c r="AN71" s="90">
        <f t="shared" si="23"/>
        <v>93.733456448137886</v>
      </c>
      <c r="AP71" s="65" t="s">
        <v>44</v>
      </c>
      <c r="AQ71" s="85">
        <v>6929</v>
      </c>
      <c r="AR71" s="57">
        <v>3550</v>
      </c>
      <c r="AS71" s="57">
        <v>2217</v>
      </c>
      <c r="AT71" s="73">
        <v>3</v>
      </c>
      <c r="AU71" s="73">
        <v>277</v>
      </c>
      <c r="AV71" s="90">
        <f>AR71/AQ71%</f>
        <v>51.23394429210564</v>
      </c>
      <c r="AX71" s="65" t="s">
        <v>44</v>
      </c>
      <c r="AY71" s="85">
        <v>3032</v>
      </c>
      <c r="AZ71" s="57">
        <v>2863</v>
      </c>
      <c r="BA71" s="57">
        <v>2476</v>
      </c>
      <c r="BB71" s="73">
        <v>122</v>
      </c>
      <c r="BC71" s="73">
        <v>242</v>
      </c>
      <c r="BD71" s="90">
        <f t="shared" si="38"/>
        <v>94.426121372031659</v>
      </c>
      <c r="BF71" s="65" t="s">
        <v>44</v>
      </c>
      <c r="BG71" s="85">
        <v>149542</v>
      </c>
      <c r="BH71" s="57">
        <v>10948</v>
      </c>
      <c r="BI71" s="57">
        <v>5839</v>
      </c>
      <c r="BJ71" s="73">
        <v>498</v>
      </c>
      <c r="BK71" s="73">
        <v>1342</v>
      </c>
      <c r="BL71" s="90">
        <f>BH71/BG71%</f>
        <v>7.3210201816212166</v>
      </c>
      <c r="BN71" s="65" t="s">
        <v>44</v>
      </c>
      <c r="BO71" s="85">
        <v>2638</v>
      </c>
      <c r="BP71" s="57">
        <v>1926</v>
      </c>
      <c r="BQ71" s="57">
        <v>1700</v>
      </c>
      <c r="BR71" s="73">
        <v>38</v>
      </c>
      <c r="BS71" s="73">
        <v>84</v>
      </c>
      <c r="BT71" s="90">
        <f>BP71/BO71%</f>
        <v>73.0098559514784</v>
      </c>
      <c r="BV71" s="65" t="s">
        <v>44</v>
      </c>
      <c r="BW71" s="85">
        <v>153</v>
      </c>
      <c r="BX71" s="57">
        <v>132</v>
      </c>
      <c r="BY71" s="57">
        <v>118</v>
      </c>
      <c r="BZ71" s="73">
        <v>21</v>
      </c>
      <c r="CA71" s="73">
        <v>10</v>
      </c>
      <c r="CB71" s="90">
        <f t="shared" si="39"/>
        <v>86.274509803921561</v>
      </c>
      <c r="CD71" s="65" t="s">
        <v>44</v>
      </c>
      <c r="CE71" s="85">
        <v>2750</v>
      </c>
      <c r="CF71" s="57">
        <v>2405</v>
      </c>
      <c r="CG71" s="57">
        <v>1403</v>
      </c>
      <c r="CH71" s="73">
        <v>348</v>
      </c>
      <c r="CI71" s="73">
        <v>59</v>
      </c>
      <c r="CJ71" s="98">
        <f>CF71/CE71%</f>
        <v>87.454545454545453</v>
      </c>
    </row>
    <row r="72" spans="2:89" ht="13.5" customHeight="1">
      <c r="B72" s="65">
        <v>24</v>
      </c>
      <c r="C72" s="85">
        <v>3693</v>
      </c>
      <c r="D72" s="57">
        <v>2486</v>
      </c>
      <c r="E72" s="57">
        <v>2430</v>
      </c>
      <c r="F72" s="73">
        <v>186</v>
      </c>
      <c r="G72" s="73">
        <v>592</v>
      </c>
      <c r="H72" s="90">
        <f t="shared" si="24"/>
        <v>67.316544814513946</v>
      </c>
      <c r="J72" s="65">
        <v>24</v>
      </c>
      <c r="K72" s="85">
        <v>31862</v>
      </c>
      <c r="L72" s="57">
        <v>23317</v>
      </c>
      <c r="M72" s="57">
        <v>23610</v>
      </c>
      <c r="N72" s="73">
        <v>1905</v>
      </c>
      <c r="O72" s="73">
        <v>1490</v>
      </c>
      <c r="P72" s="90">
        <f t="shared" si="32"/>
        <v>73.181219006967552</v>
      </c>
      <c r="R72" s="76">
        <v>24</v>
      </c>
      <c r="S72" s="94">
        <v>34771</v>
      </c>
      <c r="T72" s="77">
        <v>20264</v>
      </c>
      <c r="U72" s="77">
        <v>10997</v>
      </c>
      <c r="V72" s="78">
        <v>1766</v>
      </c>
      <c r="W72" s="78">
        <v>841</v>
      </c>
      <c r="X72" s="95">
        <f t="shared" si="33"/>
        <v>58.27845043283196</v>
      </c>
      <c r="Y72" s="28"/>
      <c r="AH72" s="65">
        <v>24</v>
      </c>
      <c r="AI72" s="85">
        <v>39745</v>
      </c>
      <c r="AJ72" s="57">
        <v>36873</v>
      </c>
      <c r="AK72" s="57">
        <v>36467</v>
      </c>
      <c r="AL72" s="73">
        <v>4259</v>
      </c>
      <c r="AM72" s="73">
        <v>11658</v>
      </c>
      <c r="AN72" s="90">
        <f t="shared" si="23"/>
        <v>92.773933828154483</v>
      </c>
      <c r="AP72" s="65">
        <v>24</v>
      </c>
      <c r="AQ72" s="85">
        <v>7324</v>
      </c>
      <c r="AR72" s="57">
        <v>3946</v>
      </c>
      <c r="AS72" s="57">
        <v>2451</v>
      </c>
      <c r="AT72" s="73">
        <v>13</v>
      </c>
      <c r="AU72" s="73">
        <v>333</v>
      </c>
      <c r="AV72" s="90">
        <f t="shared" si="34"/>
        <v>53.877662479519394</v>
      </c>
      <c r="AX72" s="65">
        <v>24</v>
      </c>
      <c r="AY72" s="85">
        <v>3123</v>
      </c>
      <c r="AZ72" s="57">
        <v>2932</v>
      </c>
      <c r="BA72" s="57">
        <v>2501</v>
      </c>
      <c r="BB72" s="73">
        <v>103</v>
      </c>
      <c r="BC72" s="73">
        <v>250</v>
      </c>
      <c r="BD72" s="90">
        <f t="shared" si="38"/>
        <v>93.884085814921548</v>
      </c>
      <c r="BF72" s="65">
        <v>24</v>
      </c>
      <c r="BG72" s="85">
        <v>145651</v>
      </c>
      <c r="BH72" s="57">
        <v>11204</v>
      </c>
      <c r="BI72" s="57">
        <v>5975</v>
      </c>
      <c r="BJ72" s="73">
        <v>536</v>
      </c>
      <c r="BK72" s="73">
        <v>1122</v>
      </c>
      <c r="BL72" s="90">
        <f t="shared" si="35"/>
        <v>7.6923605055921342</v>
      </c>
      <c r="BN72" s="65">
        <v>24</v>
      </c>
      <c r="BO72" s="85">
        <v>2979</v>
      </c>
      <c r="BP72" s="57">
        <v>2064</v>
      </c>
      <c r="BQ72" s="57">
        <v>1745</v>
      </c>
      <c r="BR72" s="73">
        <v>47</v>
      </c>
      <c r="BS72" s="73">
        <v>100</v>
      </c>
      <c r="BT72" s="90">
        <f t="shared" si="36"/>
        <v>69.284994964753281</v>
      </c>
      <c r="BV72" s="65">
        <v>24</v>
      </c>
      <c r="BW72" s="85">
        <v>190</v>
      </c>
      <c r="BX72" s="57">
        <v>173</v>
      </c>
      <c r="BY72" s="57">
        <v>137</v>
      </c>
      <c r="BZ72" s="73">
        <v>20</v>
      </c>
      <c r="CA72" s="73">
        <v>9</v>
      </c>
      <c r="CB72" s="90">
        <f t="shared" si="39"/>
        <v>91.05263157894737</v>
      </c>
      <c r="CD72" s="65">
        <v>24</v>
      </c>
      <c r="CE72" s="85">
        <v>2369</v>
      </c>
      <c r="CF72" s="57">
        <v>2147</v>
      </c>
      <c r="CG72" s="57">
        <v>1371</v>
      </c>
      <c r="CH72" s="73">
        <v>368</v>
      </c>
      <c r="CI72" s="73">
        <v>79</v>
      </c>
      <c r="CJ72" s="98">
        <f t="shared" si="37"/>
        <v>90.6289573659772</v>
      </c>
    </row>
    <row r="73" spans="2:89" s="72" customFormat="1" ht="13.5" customHeight="1">
      <c r="B73" s="79">
        <v>25</v>
      </c>
      <c r="C73" s="91">
        <v>3324</v>
      </c>
      <c r="D73" s="80">
        <v>2236</v>
      </c>
      <c r="E73" s="80">
        <v>2255</v>
      </c>
      <c r="F73" s="83">
        <v>190</v>
      </c>
      <c r="G73" s="81">
        <v>547</v>
      </c>
      <c r="H73" s="92">
        <f t="shared" si="24"/>
        <v>67.268351383874844</v>
      </c>
      <c r="J73" s="79">
        <v>25</v>
      </c>
      <c r="K73" s="91">
        <v>31545</v>
      </c>
      <c r="L73" s="80">
        <v>22837</v>
      </c>
      <c r="M73" s="80">
        <v>22744</v>
      </c>
      <c r="N73" s="81">
        <v>1829</v>
      </c>
      <c r="O73" s="81">
        <v>1477</v>
      </c>
      <c r="P73" s="92">
        <f t="shared" si="32"/>
        <v>72.394991282295138</v>
      </c>
      <c r="Q73" s="5"/>
      <c r="R73" s="79">
        <v>25</v>
      </c>
      <c r="S73" s="91">
        <v>38302</v>
      </c>
      <c r="T73" s="80">
        <v>18534</v>
      </c>
      <c r="U73" s="80">
        <v>10827</v>
      </c>
      <c r="V73" s="81">
        <v>1684</v>
      </c>
      <c r="W73" s="81">
        <v>762</v>
      </c>
      <c r="X73" s="92">
        <f t="shared" si="33"/>
        <v>48.389118061720019</v>
      </c>
      <c r="Y73" s="28"/>
      <c r="AH73" s="79">
        <v>25</v>
      </c>
      <c r="AI73" s="91">
        <v>33114</v>
      </c>
      <c r="AJ73" s="80">
        <v>30325</v>
      </c>
      <c r="AK73" s="80">
        <v>29556</v>
      </c>
      <c r="AL73" s="81">
        <v>3116</v>
      </c>
      <c r="AM73" s="81">
        <v>9128</v>
      </c>
      <c r="AN73" s="92">
        <f t="shared" si="23"/>
        <v>91.577580479555479</v>
      </c>
      <c r="AO73" s="5"/>
      <c r="AP73" s="79">
        <v>25</v>
      </c>
      <c r="AQ73" s="91">
        <v>7654</v>
      </c>
      <c r="AR73" s="80">
        <v>3967</v>
      </c>
      <c r="AS73" s="80">
        <v>2487</v>
      </c>
      <c r="AT73" s="81">
        <v>13</v>
      </c>
      <c r="AU73" s="81">
        <v>332</v>
      </c>
      <c r="AV73" s="92">
        <f t="shared" si="34"/>
        <v>51.82910896263391</v>
      </c>
      <c r="AW73" s="5"/>
      <c r="AX73" s="79">
        <v>25</v>
      </c>
      <c r="AY73" s="91">
        <v>2968</v>
      </c>
      <c r="AZ73" s="80">
        <v>2870</v>
      </c>
      <c r="BA73" s="80">
        <v>2540</v>
      </c>
      <c r="BB73" s="81">
        <v>122</v>
      </c>
      <c r="BC73" s="81">
        <v>261</v>
      </c>
      <c r="BD73" s="92">
        <f t="shared" si="38"/>
        <v>96.698113207547166</v>
      </c>
      <c r="BE73" s="5"/>
      <c r="BF73" s="79">
        <v>25</v>
      </c>
      <c r="BG73" s="91">
        <v>140809</v>
      </c>
      <c r="BH73" s="80">
        <v>10711</v>
      </c>
      <c r="BI73" s="80">
        <v>6042</v>
      </c>
      <c r="BJ73" s="81">
        <v>554</v>
      </c>
      <c r="BK73" s="81">
        <v>1203</v>
      </c>
      <c r="BL73" s="92">
        <f t="shared" si="35"/>
        <v>7.6067580907470411</v>
      </c>
      <c r="BM73" s="5"/>
      <c r="BN73" s="79">
        <v>25</v>
      </c>
      <c r="BO73" s="91">
        <v>3175</v>
      </c>
      <c r="BP73" s="80">
        <v>1921</v>
      </c>
      <c r="BQ73" s="80">
        <v>1662</v>
      </c>
      <c r="BR73" s="81">
        <v>43</v>
      </c>
      <c r="BS73" s="81">
        <v>116</v>
      </c>
      <c r="BT73" s="92">
        <f t="shared" si="36"/>
        <v>60.503937007874015</v>
      </c>
      <c r="BU73" s="5"/>
      <c r="BV73" s="79">
        <v>25</v>
      </c>
      <c r="BW73" s="80">
        <v>185</v>
      </c>
      <c r="BX73" s="80">
        <v>160</v>
      </c>
      <c r="BY73" s="80">
        <v>154</v>
      </c>
      <c r="BZ73" s="81">
        <v>24</v>
      </c>
      <c r="CA73" s="81">
        <v>6</v>
      </c>
      <c r="CB73" s="82">
        <f t="shared" si="39"/>
        <v>86.486486486486484</v>
      </c>
      <c r="CC73" s="28"/>
      <c r="CD73" s="79">
        <v>25</v>
      </c>
      <c r="CE73" s="91">
        <v>2204</v>
      </c>
      <c r="CF73" s="80">
        <v>1945</v>
      </c>
      <c r="CG73" s="80">
        <v>1464</v>
      </c>
      <c r="CH73" s="81">
        <v>358</v>
      </c>
      <c r="CI73" s="81">
        <v>86</v>
      </c>
      <c r="CJ73" s="92">
        <f t="shared" si="37"/>
        <v>88.2486388384755</v>
      </c>
      <c r="CK73" s="5"/>
    </row>
    <row r="74" spans="2:89" ht="13.5" customHeight="1">
      <c r="H74" s="93"/>
      <c r="N74" s="6"/>
      <c r="O74" s="6"/>
      <c r="P74" s="48"/>
      <c r="AP74" s="45"/>
      <c r="AQ74" s="53"/>
      <c r="AR74" s="53"/>
      <c r="AS74" s="53"/>
      <c r="AT74" s="23"/>
      <c r="AU74" s="23"/>
      <c r="AV74" s="49"/>
      <c r="AW74" s="15"/>
      <c r="AX74" s="70"/>
      <c r="AY74" s="58"/>
      <c r="AZ74" s="58"/>
      <c r="BA74" s="58"/>
      <c r="BB74" s="23"/>
      <c r="BC74" s="23"/>
      <c r="BD74" s="49"/>
      <c r="BN74" s="4"/>
      <c r="BO74" s="22"/>
      <c r="BR74" s="6"/>
      <c r="BS74" s="6"/>
      <c r="BT74" s="48"/>
      <c r="BV74" s="55"/>
      <c r="BW74" s="63"/>
      <c r="BX74" s="63"/>
      <c r="BY74" s="63"/>
      <c r="BZ74" s="64"/>
      <c r="CA74" s="64"/>
      <c r="CB74" s="56"/>
      <c r="CC74" s="15"/>
      <c r="CJ74" s="88"/>
    </row>
  </sheetData>
  <phoneticPr fontId="4"/>
  <pageMargins left="0.98425196850393704" right="0.39370078740157483" top="0.34" bottom="0.19" header="0.2" footer="0.19"/>
  <pageSetup paperSize="9" scale="62" orientation="portrait" r:id="rId1"/>
  <headerFooter alignWithMargins="0">
    <oddHeader>&amp;R&amp;"ＭＳ 明朝,標準"&amp;10&amp;A</oddHeader>
  </headerFooter>
  <colBreaks count="11" manualBreakCount="11">
    <brk id="9" min="1" max="75" man="1"/>
    <brk id="17" min="1" max="75" man="1"/>
    <brk id="25" min="1" max="75" man="1"/>
    <brk id="33" min="1" max="75" man="1"/>
    <brk id="41" min="1" max="75" man="1"/>
    <brk id="49" min="1" max="75" man="1"/>
    <brk id="57" min="1" max="75" man="1"/>
    <brk id="65" min="1" max="75" man="1"/>
    <brk id="73" min="1" max="75" man="1"/>
    <brk id="81" min="1" max="75" man="1"/>
    <brk id="89" min="1" max="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1-1-2-5図</vt:lpstr>
      <vt:lpstr>'1-1-2-5図'!Print_Area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Prepress Production Dept.</cp:lastModifiedBy>
  <cp:lastPrinted>2014-10-16T02:26:16Z</cp:lastPrinted>
  <dcterms:created xsi:type="dcterms:W3CDTF">2002-05-29T05:03:28Z</dcterms:created>
  <dcterms:modified xsi:type="dcterms:W3CDTF">2014-10-22T00:40:41Z</dcterms:modified>
</cp:coreProperties>
</file>