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10" windowHeight="9825" tabRatio="887" activeTab="0"/>
  </bookViews>
  <sheets>
    <sheet name="4-1-1-3図(H24)" sheetId="1" r:id="rId1"/>
    <sheet name="4-1-1-3図(H23)" sheetId="2" r:id="rId2"/>
    <sheet name="4-1-1-3図(H22)" sheetId="3" r:id="rId3"/>
    <sheet name="4-1-1-3図(H21)" sheetId="4" r:id="rId4"/>
    <sheet name="4-1-1-3図(H20)" sheetId="5" r:id="rId5"/>
    <sheet name="4-1-1-3図(H19)" sheetId="6" r:id="rId6"/>
    <sheet name="4-1-1-3図(H13～H18)" sheetId="7" r:id="rId7"/>
  </sheets>
  <definedNames>
    <definedName name="_xlnm.Print_Area" localSheetId="4">'4-1-1-3図(H20)'!$A$1:$L$36</definedName>
    <definedName name="_xlnm.Print_Area" localSheetId="3">'4-1-1-3図(H21)'!$A$1:$L$37</definedName>
  </definedNames>
  <calcPr fullCalcOnLoad="1"/>
</workbook>
</file>

<file path=xl/sharedStrings.xml><?xml version="1.0" encoding="utf-8"?>
<sst xmlns="http://schemas.openxmlformats.org/spreadsheetml/2006/main" count="254" uniqueCount="67">
  <si>
    <t>検挙人員</t>
  </si>
  <si>
    <t>強　　盗</t>
  </si>
  <si>
    <t>傷　　害</t>
  </si>
  <si>
    <t>恐　　喝</t>
  </si>
  <si>
    <t>窃　　盗</t>
  </si>
  <si>
    <t>強　　姦</t>
  </si>
  <si>
    <t>放　　火</t>
  </si>
  <si>
    <t>殺　　人</t>
  </si>
  <si>
    <t>　傷害致死</t>
  </si>
  <si>
    <t>暴　　行</t>
  </si>
  <si>
    <t>脅　　迫</t>
  </si>
  <si>
    <t>詐　　欺</t>
  </si>
  <si>
    <t>横　　領</t>
  </si>
  <si>
    <t>強制わいせつ</t>
  </si>
  <si>
    <t>住居侵入</t>
  </si>
  <si>
    <t>器物損壊</t>
  </si>
  <si>
    <t>罪　　　　名</t>
  </si>
  <si>
    <t>同一罪種の前科
を有する者</t>
  </si>
  <si>
    <t>14年</t>
  </si>
  <si>
    <t>一般刑法犯総数</t>
  </si>
  <si>
    <t>　強盗致死</t>
  </si>
  <si>
    <t>（覚せい剤取締法）</t>
  </si>
  <si>
    <t>15年</t>
  </si>
  <si>
    <t>有前科者</t>
  </si>
  <si>
    <t>16年</t>
  </si>
  <si>
    <t>13年</t>
  </si>
  <si>
    <t>17年</t>
  </si>
  <si>
    <t xml:space="preserve">  注　１　警察庁の統計による。　</t>
  </si>
  <si>
    <t>18年</t>
  </si>
  <si>
    <t>…</t>
  </si>
  <si>
    <t>　　  ３　「有前科者」の(  ) 内は，検挙人員に占める有前科者人員の比率である。</t>
  </si>
  <si>
    <t>罪名</t>
  </si>
  <si>
    <t>同一罪種５犯以上</t>
  </si>
  <si>
    <t>　　　４　「同一罪種の前科を有する者」の(  ) 内は，検挙人員に占める同一罪種（警察庁の統計の区分による。）の前科を有する者の人員の比率である。</t>
  </si>
  <si>
    <t>…</t>
  </si>
  <si>
    <t>　　　２　「有前科者」とは，前に確定裁判（道路交通法違反を除く。）により刑の言渡しを受けたことがある者をいう。</t>
  </si>
  <si>
    <t>　（平成20年）</t>
  </si>
  <si>
    <t>　　　４　（　）内は，検挙人員に占める各欄の人員の比率である。</t>
  </si>
  <si>
    <t>　　　２　「有前科者」は，道路交通法違反を除く犯罪による前科を有する者をいう。</t>
  </si>
  <si>
    <t>　 　 ５　「覚せい剤取締法」については，成人による覚せい剤取締法違反の検挙人員に占める「同</t>
  </si>
  <si>
    <t>　　　　（ここでは同法違反）の検挙歴がある者をいう。</t>
  </si>
  <si>
    <t>　　　　一罪名再犯者」の人員の比率を示した参考数値である。「同一罪名再犯者」は，同一罪名</t>
  </si>
  <si>
    <t>同一罪種
有前科者</t>
  </si>
  <si>
    <t>　（平成13年～18年）</t>
  </si>
  <si>
    <t>　　　　</t>
  </si>
  <si>
    <t>　 　 ５　「覚せい剤取締法」については，成人による覚せい剤取締法違反の検挙人員に占める「同一罪名再犯者」の人員の比率を示した参考数値である。「同一罪名再犯者」は，</t>
  </si>
  <si>
    <t>　　　　同一罪名（ここでは同法違反）の検挙歴がある者をいう。</t>
  </si>
  <si>
    <t>　（平成19年）</t>
  </si>
  <si>
    <t>　　　３　「同一罪種有前科者」は，前に同一罪種（警察庁の統計の区分による。）の罪名による前</t>
  </si>
  <si>
    <t>　　　　科を有する者をいい，「同一罪種５犯以上」は，前に同一罪種（同上）の罪名による前科を</t>
  </si>
  <si>
    <t>　　　　５犯以上有する者をいう。</t>
  </si>
  <si>
    <r>
      <t>　（平成2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年）</t>
    </r>
  </si>
  <si>
    <t>　　　３　「有前科者」は，道路交通法違反を除く犯罪による前科を有する者をいう。</t>
  </si>
  <si>
    <t>　　　２　検挙時の年齢による。</t>
  </si>
  <si>
    <t>　　　４　「同一罪種有前科者」は，前に同一罪種（警察庁の統計の区分による。）の罪名による前</t>
  </si>
  <si>
    <t>　　　５　（　）内は，検挙人員に占める各欄の人員の比率である。</t>
  </si>
  <si>
    <t>　 　 ６　「覚せい剤取締法」については，成人による覚せい剤取締法違反の検挙人員に占める「同</t>
  </si>
  <si>
    <t>　　　　科を有する者をいい，「同一罪種５犯以上」は，前に同一罪種の罪名による前科を５犯以上</t>
  </si>
  <si>
    <t>　　　　有する者をいう。</t>
  </si>
  <si>
    <t>一般刑法犯全体</t>
  </si>
  <si>
    <t>　 　 ６　「覚せい剤取締法」については，同法違反（覚せい剤に係る麻薬特例法違反を含む。）に</t>
  </si>
  <si>
    <r>
      <t>（平成2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年）</t>
    </r>
  </si>
  <si>
    <r>
      <t>（平成2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年）</t>
    </r>
  </si>
  <si>
    <t>　注　１　警察庁の統計及び警察庁刑事局の資料による。　</t>
  </si>
  <si>
    <r>
      <t>（平成2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年）</t>
    </r>
  </si>
  <si>
    <t>　　　　よる検挙歴のある者（同一罪名再犯者）の構成比を示しており，参考数値である。</t>
  </si>
  <si>
    <t>４－１－１－３図　成人検挙人員 前科の有無別構成比（罪名別）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</si>
</sst>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_);[Red]\(0.0\)"/>
    <numFmt numFmtId="181" formatCode="0.0000000000000_);[Red]\(0.0000000000000\)"/>
    <numFmt numFmtId="182" formatCode="0.000000000000_);[Red]\(0.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\(0.0\)"/>
    <numFmt numFmtId="191" formatCode="_ * #,##0.0_ ;_ * \-#,##0.0_ ;_ * &quot;-&quot;?_ ;_ @_ "/>
    <numFmt numFmtId="192" formatCode="0_);[Red]\(0\)"/>
    <numFmt numFmtId="193" formatCode="#,##0.0_ "/>
    <numFmt numFmtId="194" formatCode="#,##0.0_);\(#,##0.0\)"/>
    <numFmt numFmtId="195" formatCode="#,##0_);[Red]\(#,##0\)"/>
    <numFmt numFmtId="196" formatCode="#,##0_ "/>
    <numFmt numFmtId="197" formatCode="&quot;\&quot;#,##0.0_);\(&quot;\&quot;#,##0.0\)"/>
    <numFmt numFmtId="198" formatCode="#,##0_);\(#,##0\)"/>
    <numFmt numFmtId="199" formatCode="_ \(* #,##0\)_ ;_ \(* \-#,##0\)_ ;_ * &quot;(-)&quot;_ ;_ @_ "/>
    <numFmt numFmtId="200" formatCode="0.00000_ "/>
    <numFmt numFmtId="201" formatCode="0.0000_ "/>
    <numFmt numFmtId="202" formatCode="0.000_ "/>
    <numFmt numFmtId="203" formatCode="0.00_ "/>
    <numFmt numFmtId="204" formatCode="0.0_ "/>
    <numFmt numFmtId="205" formatCode="0_ "/>
    <numFmt numFmtId="206" formatCode="0.0_);\(0.0\)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_ * #,##0.0000_ ;_ * \-#,##0.0000_ ;_ * &quot;-&quot;_ ;_ @_ "/>
    <numFmt numFmtId="211" formatCode="0.000000000_ "/>
    <numFmt numFmtId="212" formatCode="0.0000000000_ "/>
    <numFmt numFmtId="213" formatCode="0.00000000_ "/>
    <numFmt numFmtId="214" formatCode="0.0000000_ "/>
    <numFmt numFmtId="215" formatCode="0.000000_ "/>
    <numFmt numFmtId="216" formatCode="#,##0.0_);[Red]\(#,##0.0\)"/>
  </numFmts>
  <fonts count="11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1" fontId="0" fillId="0" borderId="1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19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0" fontId="0" fillId="0" borderId="3" xfId="0" applyNumberFormat="1" applyFont="1" applyBorder="1" applyAlignment="1">
      <alignment vertical="center"/>
    </xf>
    <xf numFmtId="190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0" fillId="0" borderId="4" xfId="17" applyNumberFormat="1" applyFont="1" applyFill="1" applyBorder="1" applyAlignment="1">
      <alignment vertical="center"/>
    </xf>
    <xf numFmtId="196" fontId="0" fillId="0" borderId="4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41" fontId="0" fillId="0" borderId="4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190" fontId="0" fillId="0" borderId="6" xfId="0" applyNumberFormat="1" applyFont="1" applyBorder="1" applyAlignment="1">
      <alignment vertical="center"/>
    </xf>
    <xf numFmtId="0" fontId="3" fillId="0" borderId="0" xfId="21" applyFont="1" applyAlignment="1">
      <alignment horizontal="left" vertical="center"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1" fillId="0" borderId="5" xfId="21" applyBorder="1" applyAlignment="1">
      <alignment vertical="center"/>
      <protection/>
    </xf>
    <xf numFmtId="41" fontId="0" fillId="0" borderId="1" xfId="21" applyNumberFormat="1" applyFont="1" applyBorder="1" applyAlignment="1">
      <alignment vertical="center"/>
      <protection/>
    </xf>
    <xf numFmtId="41" fontId="0" fillId="0" borderId="8" xfId="21" applyNumberFormat="1" applyFont="1" applyBorder="1" applyAlignment="1">
      <alignment vertical="center"/>
      <protection/>
    </xf>
    <xf numFmtId="190" fontId="0" fillId="0" borderId="0" xfId="21" applyNumberFormat="1" applyFont="1" applyBorder="1" applyAlignment="1">
      <alignment vertical="center"/>
      <protection/>
    </xf>
    <xf numFmtId="41" fontId="0" fillId="0" borderId="9" xfId="21" applyNumberFormat="1" applyFont="1" applyBorder="1" applyAlignment="1">
      <alignment vertical="center"/>
      <protection/>
    </xf>
    <xf numFmtId="41" fontId="0" fillId="0" borderId="8" xfId="21" applyNumberFormat="1" applyFont="1" applyBorder="1">
      <alignment/>
      <protection/>
    </xf>
    <xf numFmtId="190" fontId="0" fillId="0" borderId="6" xfId="21" applyNumberFormat="1" applyFont="1" applyBorder="1">
      <alignment/>
      <protection/>
    </xf>
    <xf numFmtId="190" fontId="0" fillId="0" borderId="2" xfId="21" applyNumberFormat="1" applyFont="1" applyBorder="1" applyAlignment="1">
      <alignment vertical="center"/>
      <protection/>
    </xf>
    <xf numFmtId="41" fontId="0" fillId="0" borderId="10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horizontal="distributed" vertical="center"/>
      <protection/>
    </xf>
    <xf numFmtId="41" fontId="0" fillId="0" borderId="11" xfId="21" applyNumberFormat="1" applyFont="1" applyBorder="1" applyAlignment="1">
      <alignment vertical="center"/>
      <protection/>
    </xf>
    <xf numFmtId="41" fontId="0" fillId="0" borderId="1" xfId="21" applyNumberFormat="1" applyFont="1" applyBorder="1">
      <alignment/>
      <protection/>
    </xf>
    <xf numFmtId="190" fontId="0" fillId="0" borderId="0" xfId="21" applyNumberFormat="1" applyFont="1" applyBorder="1">
      <alignment/>
      <protection/>
    </xf>
    <xf numFmtId="41" fontId="0" fillId="0" borderId="2" xfId="21" applyNumberFormat="1" applyFont="1" applyBorder="1" applyAlignment="1">
      <alignment vertical="center"/>
      <protection/>
    </xf>
    <xf numFmtId="190" fontId="0" fillId="0" borderId="2" xfId="21" applyNumberFormat="1" applyFont="1" applyBorder="1">
      <alignment/>
      <protection/>
    </xf>
    <xf numFmtId="0" fontId="0" fillId="0" borderId="2" xfId="21" applyFont="1" applyBorder="1" applyAlignment="1" quotePrefix="1">
      <alignment horizontal="distributed" vertical="center"/>
      <protection/>
    </xf>
    <xf numFmtId="41" fontId="0" fillId="0" borderId="0" xfId="21" applyNumberFormat="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93" fontId="0" fillId="0" borderId="0" xfId="21" applyNumberFormat="1" applyFont="1" applyBorder="1" applyAlignment="1">
      <alignment vertical="center"/>
      <protection/>
    </xf>
    <xf numFmtId="41" fontId="0" fillId="0" borderId="0" xfId="21" applyNumberFormat="1" applyFont="1" applyBorder="1">
      <alignment/>
      <protection/>
    </xf>
    <xf numFmtId="193" fontId="0" fillId="0" borderId="2" xfId="21" applyNumberFormat="1" applyFont="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0" fontId="1" fillId="0" borderId="2" xfId="21" applyFont="1" applyBorder="1" applyAlignment="1">
      <alignment vertical="center"/>
      <protection/>
    </xf>
    <xf numFmtId="41" fontId="0" fillId="0" borderId="3" xfId="21" applyNumberFormat="1" applyFont="1" applyBorder="1" applyAlignment="1">
      <alignment vertical="center"/>
      <protection/>
    </xf>
    <xf numFmtId="41" fontId="0" fillId="0" borderId="4" xfId="21" applyNumberFormat="1" applyFont="1" applyBorder="1" applyAlignment="1">
      <alignment horizontal="right"/>
      <protection/>
    </xf>
    <xf numFmtId="41" fontId="0" fillId="0" borderId="3" xfId="21" applyNumberFormat="1" applyFont="1" applyBorder="1" applyAlignment="1">
      <alignment horizontal="right"/>
      <protection/>
    </xf>
    <xf numFmtId="190" fontId="0" fillId="0" borderId="3" xfId="21" applyNumberFormat="1" applyFont="1" applyBorder="1" applyAlignment="1">
      <alignment vertical="center"/>
      <protection/>
    </xf>
    <xf numFmtId="41" fontId="0" fillId="0" borderId="4" xfId="21" applyNumberFormat="1" applyFont="1" applyBorder="1" applyAlignment="1">
      <alignment vertical="center"/>
      <protection/>
    </xf>
    <xf numFmtId="190" fontId="0" fillId="0" borderId="5" xfId="21" applyNumberFormat="1" applyFont="1" applyBorder="1" applyAlignment="1">
      <alignment vertical="center"/>
      <protection/>
    </xf>
    <xf numFmtId="41" fontId="0" fillId="0" borderId="12" xfId="21" applyNumberFormat="1" applyFont="1" applyBorder="1" applyAlignment="1">
      <alignment vertical="center"/>
      <protection/>
    </xf>
    <xf numFmtId="196" fontId="0" fillId="0" borderId="4" xfId="21" applyNumberFormat="1" applyFont="1" applyBorder="1">
      <alignment/>
      <protection/>
    </xf>
    <xf numFmtId="190" fontId="0" fillId="0" borderId="5" xfId="21" applyNumberFormat="1" applyFont="1" applyBorder="1">
      <alignment/>
      <protection/>
    </xf>
    <xf numFmtId="41" fontId="0" fillId="0" borderId="5" xfId="21" applyNumberFormat="1" applyFont="1" applyBorder="1" applyAlignment="1">
      <alignment vertical="center"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Border="1">
      <alignment/>
      <protection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quotePrefix="1">
      <alignment horizontal="distributed"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196" fontId="0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18" xfId="21" applyFont="1" applyBorder="1" applyAlignment="1">
      <alignment horizontal="center" vertical="center" wrapText="1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distributed"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-5-1-3表　成人の主要罪名別検挙人員中の有前科者・同一罪種有前科者人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SheetLayoutView="100" workbookViewId="0" topLeftCell="A1">
      <selection activeCell="I23" sqref="I23"/>
    </sheetView>
  </sheetViews>
  <sheetFormatPr defaultColWidth="9.00390625" defaultRowHeight="13.5" customHeight="1"/>
  <cols>
    <col min="1" max="1" width="3.75390625" style="4" customWidth="1"/>
    <col min="2" max="2" width="3.625" style="4" customWidth="1"/>
    <col min="3" max="3" width="17.75390625" style="4" customWidth="1"/>
    <col min="4" max="4" width="10.75390625" style="4" bestFit="1" customWidth="1"/>
    <col min="5" max="5" width="9.75390625" style="4" bestFit="1" customWidth="1"/>
    <col min="6" max="6" width="7.75390625" style="4" customWidth="1"/>
    <col min="7" max="7" width="8.75390625" style="4" customWidth="1"/>
    <col min="8" max="8" width="7.75390625" style="4" customWidth="1"/>
    <col min="9" max="9" width="11.125" style="4" customWidth="1"/>
    <col min="10" max="10" width="7.75390625" style="4" customWidth="1"/>
    <col min="11" max="16384" width="9.125" style="4" customWidth="1"/>
  </cols>
  <sheetData>
    <row r="1" ht="15" customHeight="1"/>
    <row r="2" spans="2:15" ht="15" customHeight="1">
      <c r="B2" s="91" t="s">
        <v>66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3:11" ht="13.5" customHeight="1" thickBot="1">
      <c r="C4" s="5"/>
      <c r="H4" s="6"/>
      <c r="J4" s="6" t="s">
        <v>64</v>
      </c>
      <c r="K4" s="81"/>
    </row>
    <row r="5" spans="2:10" ht="13.5" customHeight="1" thickTop="1">
      <c r="B5" s="109" t="s">
        <v>31</v>
      </c>
      <c r="C5" s="110"/>
      <c r="D5" s="109" t="s">
        <v>0</v>
      </c>
      <c r="E5" s="123" t="s">
        <v>23</v>
      </c>
      <c r="F5" s="109"/>
      <c r="G5" s="97"/>
      <c r="H5" s="97"/>
      <c r="I5" s="94"/>
      <c r="J5" s="94"/>
    </row>
    <row r="6" spans="2:10" ht="13.5" customHeight="1">
      <c r="B6" s="111"/>
      <c r="C6" s="112"/>
      <c r="D6" s="111"/>
      <c r="E6" s="124"/>
      <c r="F6" s="111"/>
      <c r="G6" s="113" t="s">
        <v>42</v>
      </c>
      <c r="H6" s="118"/>
      <c r="I6" s="121"/>
      <c r="J6" s="121"/>
    </row>
    <row r="7" spans="2:10" ht="13.5" customHeight="1">
      <c r="B7" s="114"/>
      <c r="C7" s="115"/>
      <c r="D7" s="114"/>
      <c r="E7" s="125"/>
      <c r="F7" s="114"/>
      <c r="G7" s="119"/>
      <c r="H7" s="120"/>
      <c r="I7" s="122" t="s">
        <v>32</v>
      </c>
      <c r="J7" s="121"/>
    </row>
    <row r="8" spans="2:10" ht="13.5" customHeight="1">
      <c r="B8" s="116" t="s">
        <v>59</v>
      </c>
      <c r="C8" s="117"/>
      <c r="D8" s="105">
        <v>221573</v>
      </c>
      <c r="E8" s="106">
        <v>63387</v>
      </c>
      <c r="F8" s="95">
        <f aca="true" t="shared" si="0" ref="F8:F15">E8/D8%</f>
        <v>28.60772747582061</v>
      </c>
      <c r="G8" s="106">
        <v>32785</v>
      </c>
      <c r="H8" s="95">
        <f aca="true" t="shared" si="1" ref="H8:H15">G8/D8%</f>
        <v>14.796477910214692</v>
      </c>
      <c r="I8" s="106">
        <v>3583</v>
      </c>
      <c r="J8" s="95">
        <f aca="true" t="shared" si="2" ref="J8:J15">I8/D8%</f>
        <v>1.6170742825163715</v>
      </c>
    </row>
    <row r="9" spans="2:10" ht="13.5" customHeight="1">
      <c r="B9" s="9"/>
      <c r="C9" s="87" t="s">
        <v>7</v>
      </c>
      <c r="D9" s="105">
        <v>853</v>
      </c>
      <c r="E9" s="106">
        <v>279</v>
      </c>
      <c r="F9" s="95">
        <f t="shared" si="0"/>
        <v>32.708089097303635</v>
      </c>
      <c r="G9" s="106">
        <v>26</v>
      </c>
      <c r="H9" s="95">
        <f t="shared" si="1"/>
        <v>3.048065650644783</v>
      </c>
      <c r="I9" s="106">
        <v>0</v>
      </c>
      <c r="J9" s="95"/>
    </row>
    <row r="10" spans="2:10" ht="13.5" customHeight="1">
      <c r="B10" s="9"/>
      <c r="C10" s="87" t="s">
        <v>1</v>
      </c>
      <c r="D10" s="105">
        <v>1838</v>
      </c>
      <c r="E10" s="106">
        <v>875</v>
      </c>
      <c r="F10" s="95">
        <f t="shared" si="0"/>
        <v>47.60609357997824</v>
      </c>
      <c r="G10" s="106">
        <v>155</v>
      </c>
      <c r="H10" s="95">
        <f t="shared" si="1"/>
        <v>8.433079434167574</v>
      </c>
      <c r="I10" s="106">
        <v>6</v>
      </c>
      <c r="J10" s="95">
        <f t="shared" si="2"/>
        <v>0.3264417845484222</v>
      </c>
    </row>
    <row r="11" spans="2:10" ht="13.5" customHeight="1">
      <c r="B11" s="9"/>
      <c r="C11" s="87" t="s">
        <v>5</v>
      </c>
      <c r="D11" s="105">
        <v>736</v>
      </c>
      <c r="E11" s="106">
        <v>249</v>
      </c>
      <c r="F11" s="95">
        <f t="shared" si="0"/>
        <v>33.83152173913043</v>
      </c>
      <c r="G11" s="106">
        <v>62</v>
      </c>
      <c r="H11" s="95">
        <f t="shared" si="1"/>
        <v>8.42391304347826</v>
      </c>
      <c r="I11" s="106">
        <v>3</v>
      </c>
      <c r="J11" s="95">
        <f t="shared" si="2"/>
        <v>0.4076086956521739</v>
      </c>
    </row>
    <row r="12" spans="2:10" ht="13.5" customHeight="1">
      <c r="B12" s="9"/>
      <c r="C12" s="87" t="s">
        <v>2</v>
      </c>
      <c r="D12" s="105">
        <v>18807</v>
      </c>
      <c r="E12" s="106">
        <v>6944</v>
      </c>
      <c r="F12" s="95">
        <f t="shared" si="0"/>
        <v>36.9224225022598</v>
      </c>
      <c r="G12" s="106">
        <v>3563</v>
      </c>
      <c r="H12" s="95">
        <f t="shared" si="1"/>
        <v>18.94507364279258</v>
      </c>
      <c r="I12" s="106">
        <v>210</v>
      </c>
      <c r="J12" s="95">
        <f t="shared" si="2"/>
        <v>1.1166055192215665</v>
      </c>
    </row>
    <row r="13" spans="2:10" ht="13.5" customHeight="1">
      <c r="B13" s="9"/>
      <c r="C13" s="87" t="s">
        <v>9</v>
      </c>
      <c r="D13" s="105">
        <v>22120</v>
      </c>
      <c r="E13" s="106">
        <v>5405</v>
      </c>
      <c r="F13" s="95">
        <f t="shared" si="0"/>
        <v>24.43490054249548</v>
      </c>
      <c r="G13" s="106">
        <v>1837</v>
      </c>
      <c r="H13" s="95">
        <f t="shared" si="1"/>
        <v>8.304701627486438</v>
      </c>
      <c r="I13" s="106">
        <v>94</v>
      </c>
      <c r="J13" s="95">
        <f t="shared" si="2"/>
        <v>0.42495479204339964</v>
      </c>
    </row>
    <row r="14" spans="2:10" ht="13.5" customHeight="1">
      <c r="B14" s="9"/>
      <c r="C14" s="87" t="s">
        <v>4</v>
      </c>
      <c r="D14" s="105">
        <v>115494</v>
      </c>
      <c r="E14" s="106">
        <v>32033</v>
      </c>
      <c r="F14" s="95">
        <f t="shared" si="0"/>
        <v>27.735639946663895</v>
      </c>
      <c r="G14" s="106">
        <v>22348</v>
      </c>
      <c r="H14" s="95">
        <f t="shared" si="1"/>
        <v>19.34992293971981</v>
      </c>
      <c r="I14" s="106">
        <v>2862</v>
      </c>
      <c r="J14" s="95">
        <f t="shared" si="2"/>
        <v>2.478050807834173</v>
      </c>
    </row>
    <row r="15" spans="2:10" ht="13.5" customHeight="1">
      <c r="B15" s="9"/>
      <c r="C15" s="87" t="s">
        <v>11</v>
      </c>
      <c r="D15" s="105">
        <v>10156</v>
      </c>
      <c r="E15" s="106">
        <v>4140</v>
      </c>
      <c r="F15" s="95">
        <f t="shared" si="0"/>
        <v>40.76408034659315</v>
      </c>
      <c r="G15" s="106">
        <v>1477</v>
      </c>
      <c r="H15" s="95">
        <f t="shared" si="1"/>
        <v>14.54312721543915</v>
      </c>
      <c r="I15" s="106">
        <v>257</v>
      </c>
      <c r="J15" s="95">
        <f t="shared" si="2"/>
        <v>2.53052382827885</v>
      </c>
    </row>
    <row r="16" spans="2:10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14" t="s">
        <v>21</v>
      </c>
      <c r="C17" s="115"/>
      <c r="D17" s="90">
        <v>11429</v>
      </c>
      <c r="E17" s="99" t="s">
        <v>29</v>
      </c>
      <c r="F17" s="100" t="s">
        <v>29</v>
      </c>
      <c r="G17" s="101">
        <v>7094</v>
      </c>
      <c r="H17" s="13">
        <v>62.0701723</v>
      </c>
      <c r="I17" s="99" t="s">
        <v>34</v>
      </c>
      <c r="J17" s="100" t="s">
        <v>34</v>
      </c>
    </row>
    <row r="18" spans="2:10" ht="13.5" customHeight="1">
      <c r="B18" s="102" t="s">
        <v>63</v>
      </c>
      <c r="C18" s="102"/>
      <c r="I18" s="103"/>
      <c r="J18" s="102"/>
    </row>
    <row r="19" ht="13.5" customHeight="1">
      <c r="B19" s="102" t="s">
        <v>53</v>
      </c>
    </row>
    <row r="20" spans="2:10" ht="13.5" customHeight="1">
      <c r="B20" s="102" t="s">
        <v>52</v>
      </c>
      <c r="C20" s="102"/>
      <c r="I20" s="102"/>
      <c r="J20" s="102"/>
    </row>
    <row r="21" spans="2:3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3" ht="13.5" customHeight="1">
      <c r="B24" s="102" t="s">
        <v>55</v>
      </c>
      <c r="C24" s="102"/>
    </row>
    <row r="25" spans="2:3" ht="13.5" customHeight="1">
      <c r="B25" s="102" t="s">
        <v>60</v>
      </c>
      <c r="C25" s="102"/>
    </row>
    <row r="26" ht="13.5" customHeight="1">
      <c r="B26" s="102" t="s">
        <v>65</v>
      </c>
    </row>
    <row r="27" ht="13.5" customHeight="1">
      <c r="B27" s="102"/>
    </row>
    <row r="28" ht="13.5" customHeight="1">
      <c r="B28" s="102"/>
    </row>
  </sheetData>
  <mergeCells count="8">
    <mergeCell ref="I6:J6"/>
    <mergeCell ref="I7:J7"/>
    <mergeCell ref="D5:D7"/>
    <mergeCell ref="E5:F7"/>
    <mergeCell ref="B17:C17"/>
    <mergeCell ref="B8:C8"/>
    <mergeCell ref="B5:C7"/>
    <mergeCell ref="G6:H7"/>
  </mergeCells>
  <printOptions/>
  <pageMargins left="0.7874015748031497" right="0.5905511811023623" top="1.5748031496062993" bottom="0.7874015748031497" header="0.7874015748031497" footer="0.5118110236220472"/>
  <pageSetup horizontalDpi="300" verticalDpi="300"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28"/>
  <sheetViews>
    <sheetView zoomScaleSheetLayoutView="100" workbookViewId="0" topLeftCell="A1">
      <selection activeCell="K27" sqref="K27"/>
    </sheetView>
  </sheetViews>
  <sheetFormatPr defaultColWidth="9.00390625" defaultRowHeight="13.5" customHeight="1"/>
  <cols>
    <col min="1" max="1" width="3.75390625" style="4" customWidth="1"/>
    <col min="2" max="2" width="3.625" style="4" customWidth="1"/>
    <col min="3" max="3" width="17.75390625" style="4" customWidth="1"/>
    <col min="4" max="4" width="10.75390625" style="4" bestFit="1" customWidth="1"/>
    <col min="5" max="5" width="9.75390625" style="4" bestFit="1" customWidth="1"/>
    <col min="6" max="6" width="7.75390625" style="4" customWidth="1"/>
    <col min="7" max="7" width="8.75390625" style="4" customWidth="1"/>
    <col min="8" max="8" width="7.75390625" style="4" customWidth="1"/>
    <col min="9" max="9" width="11.125" style="4" customWidth="1"/>
    <col min="10" max="10" width="7.75390625" style="4" customWidth="1"/>
    <col min="11" max="16384" width="9.125" style="4" customWidth="1"/>
  </cols>
  <sheetData>
    <row r="1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3:11" ht="13.5" customHeight="1" thickBot="1">
      <c r="C4" s="5"/>
      <c r="H4" s="6"/>
      <c r="J4" s="6" t="s">
        <v>61</v>
      </c>
      <c r="K4" s="81"/>
    </row>
    <row r="5" spans="2:10" ht="13.5" customHeight="1" thickTop="1">
      <c r="B5" s="109" t="s">
        <v>31</v>
      </c>
      <c r="C5" s="110"/>
      <c r="D5" s="109" t="s">
        <v>0</v>
      </c>
      <c r="E5" s="123" t="s">
        <v>23</v>
      </c>
      <c r="F5" s="109"/>
      <c r="G5" s="97"/>
      <c r="H5" s="97"/>
      <c r="I5" s="94"/>
      <c r="J5" s="94"/>
    </row>
    <row r="6" spans="2:10" ht="13.5" customHeight="1">
      <c r="B6" s="111"/>
      <c r="C6" s="112"/>
      <c r="D6" s="111"/>
      <c r="E6" s="124"/>
      <c r="F6" s="111"/>
      <c r="G6" s="113" t="s">
        <v>42</v>
      </c>
      <c r="H6" s="118"/>
      <c r="I6" s="121"/>
      <c r="J6" s="121"/>
    </row>
    <row r="7" spans="2:10" ht="13.5" customHeight="1">
      <c r="B7" s="114"/>
      <c r="C7" s="115"/>
      <c r="D7" s="114"/>
      <c r="E7" s="125"/>
      <c r="F7" s="114"/>
      <c r="G7" s="119"/>
      <c r="H7" s="120"/>
      <c r="I7" s="122" t="s">
        <v>32</v>
      </c>
      <c r="J7" s="121"/>
    </row>
    <row r="8" spans="2:10" ht="13.5" customHeight="1">
      <c r="B8" s="116" t="s">
        <v>59</v>
      </c>
      <c r="C8" s="117"/>
      <c r="D8" s="105">
        <v>227935</v>
      </c>
      <c r="E8" s="106">
        <v>64970</v>
      </c>
      <c r="F8" s="95">
        <f aca="true" t="shared" si="0" ref="F8:F15">E8/D8%</f>
        <v>28.503740101344683</v>
      </c>
      <c r="G8" s="106">
        <v>33865</v>
      </c>
      <c r="H8" s="95">
        <f aca="true" t="shared" si="1" ref="H8:H15">G8/D8%</f>
        <v>14.857305810867134</v>
      </c>
      <c r="I8" s="106">
        <v>3875</v>
      </c>
      <c r="J8" s="95">
        <f aca="true" t="shared" si="2" ref="J8:J15">I8/D8%</f>
        <v>1.7000460657643628</v>
      </c>
    </row>
    <row r="9" spans="2:10" ht="13.5" customHeight="1">
      <c r="B9" s="9"/>
      <c r="C9" s="87" t="s">
        <v>7</v>
      </c>
      <c r="D9" s="105">
        <v>915</v>
      </c>
      <c r="E9" s="106">
        <v>293</v>
      </c>
      <c r="F9" s="95">
        <f t="shared" si="0"/>
        <v>32.021857923497265</v>
      </c>
      <c r="G9" s="106">
        <v>15</v>
      </c>
      <c r="H9" s="95">
        <f t="shared" si="1"/>
        <v>1.639344262295082</v>
      </c>
      <c r="I9" s="106">
        <v>2</v>
      </c>
      <c r="J9" s="95">
        <f t="shared" si="2"/>
        <v>0.2185792349726776</v>
      </c>
    </row>
    <row r="10" spans="2:10" ht="13.5" customHeight="1">
      <c r="B10" s="9"/>
      <c r="C10" s="87" t="s">
        <v>1</v>
      </c>
      <c r="D10" s="105">
        <v>1838</v>
      </c>
      <c r="E10" s="106">
        <v>857</v>
      </c>
      <c r="F10" s="95">
        <f t="shared" si="0"/>
        <v>46.62676822633297</v>
      </c>
      <c r="G10" s="106">
        <v>157</v>
      </c>
      <c r="H10" s="95">
        <f t="shared" si="1"/>
        <v>8.54189336235038</v>
      </c>
      <c r="I10" s="106">
        <v>14</v>
      </c>
      <c r="J10" s="95">
        <f t="shared" si="2"/>
        <v>0.7616974972796519</v>
      </c>
    </row>
    <row r="11" spans="2:10" ht="13.5" customHeight="1">
      <c r="B11" s="9"/>
      <c r="C11" s="87" t="s">
        <v>5</v>
      </c>
      <c r="D11" s="105">
        <v>699</v>
      </c>
      <c r="E11" s="106">
        <v>271</v>
      </c>
      <c r="F11" s="95">
        <f t="shared" si="0"/>
        <v>38.76967095851216</v>
      </c>
      <c r="G11" s="106">
        <v>73</v>
      </c>
      <c r="H11" s="95">
        <f t="shared" si="1"/>
        <v>10.44349070100143</v>
      </c>
      <c r="I11" s="106">
        <v>5</v>
      </c>
      <c r="J11" s="95">
        <f t="shared" si="2"/>
        <v>0.7153075822603719</v>
      </c>
    </row>
    <row r="12" spans="2:10" ht="13.5" customHeight="1">
      <c r="B12" s="9"/>
      <c r="C12" s="87" t="s">
        <v>2</v>
      </c>
      <c r="D12" s="105">
        <v>16854</v>
      </c>
      <c r="E12" s="106">
        <v>6399</v>
      </c>
      <c r="F12" s="95">
        <f t="shared" si="0"/>
        <v>37.96724813100748</v>
      </c>
      <c r="G12" s="106">
        <v>3333</v>
      </c>
      <c r="H12" s="95">
        <f t="shared" si="1"/>
        <v>19.77572089711641</v>
      </c>
      <c r="I12" s="106">
        <v>205</v>
      </c>
      <c r="J12" s="95">
        <f t="shared" si="2"/>
        <v>1.2163284680194613</v>
      </c>
    </row>
    <row r="13" spans="2:10" ht="13.5" customHeight="1">
      <c r="B13" s="9"/>
      <c r="C13" s="87" t="s">
        <v>9</v>
      </c>
      <c r="D13" s="105">
        <v>20790</v>
      </c>
      <c r="E13" s="106">
        <v>5062</v>
      </c>
      <c r="F13" s="95">
        <f t="shared" si="0"/>
        <v>24.348244348244346</v>
      </c>
      <c r="G13" s="106">
        <v>1743</v>
      </c>
      <c r="H13" s="95">
        <f t="shared" si="1"/>
        <v>8.383838383838384</v>
      </c>
      <c r="I13" s="106">
        <v>92</v>
      </c>
      <c r="J13" s="95">
        <f t="shared" si="2"/>
        <v>0.4425204425204425</v>
      </c>
    </row>
    <row r="14" spans="2:10" ht="13.5" customHeight="1">
      <c r="B14" s="9"/>
      <c r="C14" s="87" t="s">
        <v>4</v>
      </c>
      <c r="D14" s="105">
        <v>120738</v>
      </c>
      <c r="E14" s="106">
        <v>33743</v>
      </c>
      <c r="F14" s="95">
        <f t="shared" si="0"/>
        <v>27.94729082807401</v>
      </c>
      <c r="G14" s="106">
        <v>23451</v>
      </c>
      <c r="H14" s="95">
        <f t="shared" si="1"/>
        <v>19.423048253242555</v>
      </c>
      <c r="I14" s="106">
        <v>3103</v>
      </c>
      <c r="J14" s="95">
        <f t="shared" si="2"/>
        <v>2.5700276632046246</v>
      </c>
    </row>
    <row r="15" spans="2:10" ht="13.5" customHeight="1">
      <c r="B15" s="9"/>
      <c r="C15" s="87" t="s">
        <v>11</v>
      </c>
      <c r="D15" s="105">
        <v>9709</v>
      </c>
      <c r="E15" s="106">
        <v>3921</v>
      </c>
      <c r="F15" s="95">
        <f t="shared" si="0"/>
        <v>40.38520959934082</v>
      </c>
      <c r="G15" s="106">
        <v>1491</v>
      </c>
      <c r="H15" s="95">
        <f t="shared" si="1"/>
        <v>15.356885364095168</v>
      </c>
      <c r="I15" s="106">
        <v>270</v>
      </c>
      <c r="J15" s="95">
        <f t="shared" si="2"/>
        <v>2.780924915027294</v>
      </c>
    </row>
    <row r="16" spans="2:10" ht="13.5" customHeight="1">
      <c r="B16" s="9"/>
      <c r="C16" s="17"/>
      <c r="D16" s="18"/>
      <c r="E16" s="21"/>
      <c r="F16" s="79"/>
      <c r="G16" s="18"/>
      <c r="H16" s="18"/>
      <c r="I16" s="7"/>
      <c r="J16" s="8"/>
    </row>
    <row r="17" spans="2:10" ht="13.5" customHeight="1">
      <c r="B17" s="114" t="s">
        <v>21</v>
      </c>
      <c r="C17" s="115"/>
      <c r="D17" s="90">
        <v>11669</v>
      </c>
      <c r="E17" s="99" t="s">
        <v>29</v>
      </c>
      <c r="F17" s="100" t="s">
        <v>29</v>
      </c>
      <c r="G17" s="101">
        <v>7016</v>
      </c>
      <c r="H17" s="13">
        <v>60.12847965738758</v>
      </c>
      <c r="I17" s="99" t="s">
        <v>34</v>
      </c>
      <c r="J17" s="100" t="s">
        <v>34</v>
      </c>
    </row>
    <row r="18" spans="2:10" ht="13.5" customHeight="1">
      <c r="B18" s="102" t="s">
        <v>63</v>
      </c>
      <c r="C18" s="102"/>
      <c r="I18" s="103"/>
      <c r="J18" s="102"/>
    </row>
    <row r="19" ht="13.5" customHeight="1">
      <c r="B19" s="102" t="s">
        <v>53</v>
      </c>
    </row>
    <row r="20" spans="2:10" ht="13.5" customHeight="1">
      <c r="B20" s="102" t="s">
        <v>52</v>
      </c>
      <c r="C20" s="102"/>
      <c r="I20" s="102"/>
      <c r="J20" s="102"/>
    </row>
    <row r="21" spans="2:3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3" ht="13.5" customHeight="1">
      <c r="B24" s="102" t="s">
        <v>55</v>
      </c>
      <c r="C24" s="102"/>
    </row>
    <row r="25" spans="2:3" ht="13.5" customHeight="1">
      <c r="B25" s="102" t="s">
        <v>60</v>
      </c>
      <c r="C25" s="102"/>
    </row>
    <row r="26" ht="13.5" customHeight="1">
      <c r="B26" s="102" t="s">
        <v>65</v>
      </c>
    </row>
    <row r="27" ht="13.5" customHeight="1">
      <c r="B27" s="102"/>
    </row>
    <row r="28" ht="13.5" customHeight="1">
      <c r="B28" s="102"/>
    </row>
  </sheetData>
  <mergeCells count="8">
    <mergeCell ref="I6:J6"/>
    <mergeCell ref="I7:J7"/>
    <mergeCell ref="D5:D7"/>
    <mergeCell ref="E5:F7"/>
    <mergeCell ref="B17:C17"/>
    <mergeCell ref="B8:C8"/>
    <mergeCell ref="B5:C7"/>
    <mergeCell ref="G6:H7"/>
  </mergeCells>
  <printOptions/>
  <pageMargins left="0.7874015748031497" right="0.5905511811023623" top="1.5748031496062993" bottom="0.7874015748031497" header="0.7874015748031497" footer="0.5118110236220472"/>
  <pageSetup horizontalDpi="300" verticalDpi="300" orientation="portrait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2"/>
  <sheetViews>
    <sheetView zoomScaleSheetLayoutView="100" workbookViewId="0" topLeftCell="A1">
      <selection activeCell="L21" sqref="L21"/>
    </sheetView>
  </sheetViews>
  <sheetFormatPr defaultColWidth="9.00390625" defaultRowHeight="13.5" customHeight="1"/>
  <cols>
    <col min="1" max="1" width="3.75390625" style="4" customWidth="1"/>
    <col min="2" max="2" width="3.625" style="4" customWidth="1"/>
    <col min="3" max="3" width="17.75390625" style="4" customWidth="1"/>
    <col min="4" max="4" width="10.75390625" style="4" bestFit="1" customWidth="1"/>
    <col min="5" max="5" width="9.75390625" style="4" bestFit="1" customWidth="1"/>
    <col min="6" max="6" width="7.75390625" style="4" customWidth="1"/>
    <col min="7" max="7" width="8.75390625" style="4" customWidth="1"/>
    <col min="8" max="8" width="7.75390625" style="4" customWidth="1"/>
    <col min="9" max="9" width="11.125" style="4" customWidth="1"/>
    <col min="10" max="10" width="7.75390625" style="4" customWidth="1"/>
    <col min="11" max="16384" width="9.125" style="4" customWidth="1"/>
  </cols>
  <sheetData>
    <row r="1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13.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2:15" ht="13.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0" ht="13.5" customHeight="1">
      <c r="B7" s="3"/>
      <c r="C7" s="93"/>
      <c r="E7" s="107"/>
      <c r="F7" s="9"/>
      <c r="G7" s="9"/>
      <c r="H7" s="9"/>
      <c r="I7" s="92"/>
      <c r="J7" s="5"/>
    </row>
    <row r="8" spans="3:11" ht="13.5" customHeight="1" thickBot="1">
      <c r="C8" s="5"/>
      <c r="H8" s="6"/>
      <c r="J8" s="6" t="s">
        <v>62</v>
      </c>
      <c r="K8" s="81"/>
    </row>
    <row r="9" spans="2:10" ht="13.5" customHeight="1" thickTop="1">
      <c r="B9" s="109" t="s">
        <v>31</v>
      </c>
      <c r="C9" s="110"/>
      <c r="D9" s="109" t="s">
        <v>0</v>
      </c>
      <c r="E9" s="123" t="s">
        <v>23</v>
      </c>
      <c r="F9" s="109"/>
      <c r="G9" s="97"/>
      <c r="H9" s="97"/>
      <c r="I9" s="94"/>
      <c r="J9" s="94"/>
    </row>
    <row r="10" spans="2:10" ht="13.5" customHeight="1">
      <c r="B10" s="111"/>
      <c r="C10" s="112"/>
      <c r="D10" s="111"/>
      <c r="E10" s="124"/>
      <c r="F10" s="111"/>
      <c r="G10" s="113" t="s">
        <v>42</v>
      </c>
      <c r="H10" s="118"/>
      <c r="I10" s="121"/>
      <c r="J10" s="121"/>
    </row>
    <row r="11" spans="2:10" ht="13.5" customHeight="1">
      <c r="B11" s="114"/>
      <c r="C11" s="115"/>
      <c r="D11" s="114"/>
      <c r="E11" s="125"/>
      <c r="F11" s="114"/>
      <c r="G11" s="119"/>
      <c r="H11" s="120"/>
      <c r="I11" s="122" t="s">
        <v>32</v>
      </c>
      <c r="J11" s="121"/>
    </row>
    <row r="12" spans="2:10" ht="13.5" customHeight="1">
      <c r="B12" s="116" t="s">
        <v>59</v>
      </c>
      <c r="C12" s="117"/>
      <c r="D12" s="89">
        <v>236774</v>
      </c>
      <c r="E12" s="98">
        <v>66766</v>
      </c>
      <c r="F12" s="8">
        <v>28.198197437218617</v>
      </c>
      <c r="G12" s="98">
        <v>34420</v>
      </c>
      <c r="H12" s="8">
        <v>14.537069103871204</v>
      </c>
      <c r="I12" s="98">
        <v>3794</v>
      </c>
      <c r="J12" s="8">
        <v>1.60237188204786</v>
      </c>
    </row>
    <row r="13" spans="2:10" ht="13.5" customHeight="1">
      <c r="B13" s="9"/>
      <c r="C13" s="87" t="s">
        <v>7</v>
      </c>
      <c r="D13" s="89">
        <v>956</v>
      </c>
      <c r="E13" s="98">
        <v>321</v>
      </c>
      <c r="F13" s="8">
        <v>33.57740585774059</v>
      </c>
      <c r="G13" s="98">
        <v>28</v>
      </c>
      <c r="H13" s="8">
        <v>2.928870292887029</v>
      </c>
      <c r="I13" s="98">
        <v>1</v>
      </c>
      <c r="J13" s="8">
        <v>0.10460251046025104</v>
      </c>
    </row>
    <row r="14" spans="2:10" ht="13.5" customHeight="1">
      <c r="B14" s="9"/>
      <c r="C14" s="87" t="s">
        <v>1</v>
      </c>
      <c r="D14" s="89">
        <v>2003</v>
      </c>
      <c r="E14" s="98">
        <v>922</v>
      </c>
      <c r="F14" s="8">
        <v>46.030953569645526</v>
      </c>
      <c r="G14" s="98">
        <v>147</v>
      </c>
      <c r="H14" s="8">
        <v>7.338991512730903</v>
      </c>
      <c r="I14" s="98">
        <v>7</v>
      </c>
      <c r="J14" s="8">
        <v>0.3494757863205192</v>
      </c>
    </row>
    <row r="15" spans="2:10" ht="13.5" customHeight="1">
      <c r="B15" s="9"/>
      <c r="C15" s="87" t="s">
        <v>5</v>
      </c>
      <c r="D15" s="89">
        <v>693</v>
      </c>
      <c r="E15" s="98">
        <v>237</v>
      </c>
      <c r="F15" s="8">
        <v>34.1991341991342</v>
      </c>
      <c r="G15" s="98">
        <v>38</v>
      </c>
      <c r="H15" s="8">
        <v>5.483405483405484</v>
      </c>
      <c r="I15" s="98">
        <v>1</v>
      </c>
      <c r="J15" s="8">
        <v>0.14430014430014432</v>
      </c>
    </row>
    <row r="16" spans="2:10" ht="13.5" customHeight="1">
      <c r="B16" s="9"/>
      <c r="C16" s="87" t="s">
        <v>2</v>
      </c>
      <c r="D16" s="89">
        <v>17135</v>
      </c>
      <c r="E16" s="98">
        <v>6402</v>
      </c>
      <c r="F16" s="8">
        <v>37.36212430697403</v>
      </c>
      <c r="G16" s="98">
        <v>3348</v>
      </c>
      <c r="H16" s="8">
        <v>19.538955354537496</v>
      </c>
      <c r="I16" s="98">
        <v>222</v>
      </c>
      <c r="J16" s="8">
        <v>1.2955938138313394</v>
      </c>
    </row>
    <row r="17" spans="2:10" ht="13.5" customHeight="1">
      <c r="B17" s="9"/>
      <c r="C17" s="87" t="s">
        <v>9</v>
      </c>
      <c r="D17" s="89">
        <v>20797</v>
      </c>
      <c r="E17" s="98">
        <v>5197</v>
      </c>
      <c r="F17" s="8">
        <v>24.989181131894025</v>
      </c>
      <c r="G17" s="98">
        <v>1750</v>
      </c>
      <c r="H17" s="8">
        <v>8.41467519353753</v>
      </c>
      <c r="I17" s="98">
        <v>80</v>
      </c>
      <c r="J17" s="8">
        <v>0.38467086599028705</v>
      </c>
    </row>
    <row r="18" spans="2:10" ht="13.5" customHeight="1">
      <c r="B18" s="9"/>
      <c r="C18" s="87" t="s">
        <v>4</v>
      </c>
      <c r="D18" s="89">
        <v>122779</v>
      </c>
      <c r="E18" s="98">
        <v>34155</v>
      </c>
      <c r="F18" s="8">
        <v>27.818275112193454</v>
      </c>
      <c r="G18" s="98">
        <v>23662</v>
      </c>
      <c r="H18" s="8">
        <v>19.27202534635402</v>
      </c>
      <c r="I18" s="98">
        <v>3001</v>
      </c>
      <c r="J18" s="8">
        <v>2.4442290619731386</v>
      </c>
    </row>
    <row r="19" spans="2:10" ht="13.5" customHeight="1">
      <c r="B19" s="9"/>
      <c r="C19" s="87" t="s">
        <v>11</v>
      </c>
      <c r="D19" s="89">
        <v>10426</v>
      </c>
      <c r="E19" s="98">
        <v>4149</v>
      </c>
      <c r="F19" s="8">
        <v>39.794743909457125</v>
      </c>
      <c r="G19" s="98">
        <v>1589</v>
      </c>
      <c r="H19" s="8">
        <v>15.24074429311337</v>
      </c>
      <c r="I19" s="98">
        <v>296</v>
      </c>
      <c r="J19" s="8">
        <v>2.839056205639747</v>
      </c>
    </row>
    <row r="20" spans="2:10" ht="13.5" customHeight="1">
      <c r="B20" s="9"/>
      <c r="C20" s="17"/>
      <c r="D20" s="18"/>
      <c r="E20" s="21"/>
      <c r="F20" s="79"/>
      <c r="G20" s="18"/>
      <c r="H20" s="18"/>
      <c r="I20" s="7"/>
      <c r="J20" s="8"/>
    </row>
    <row r="21" spans="2:10" ht="13.5" customHeight="1">
      <c r="B21" s="114" t="s">
        <v>21</v>
      </c>
      <c r="C21" s="115"/>
      <c r="D21" s="90">
        <v>11765</v>
      </c>
      <c r="E21" s="99" t="s">
        <v>29</v>
      </c>
      <c r="F21" s="100" t="s">
        <v>29</v>
      </c>
      <c r="G21" s="101">
        <v>7085</v>
      </c>
      <c r="H21" s="13">
        <v>60.22099447513812</v>
      </c>
      <c r="I21" s="99" t="s">
        <v>34</v>
      </c>
      <c r="J21" s="100" t="s">
        <v>34</v>
      </c>
    </row>
    <row r="22" spans="2:10" ht="13.5" customHeight="1">
      <c r="B22" s="102" t="s">
        <v>63</v>
      </c>
      <c r="C22" s="102"/>
      <c r="I22" s="103"/>
      <c r="J22" s="102"/>
    </row>
    <row r="23" spans="2:10" ht="13.5" customHeight="1">
      <c r="B23" s="126" t="s">
        <v>53</v>
      </c>
      <c r="C23" s="127"/>
      <c r="D23" s="127"/>
      <c r="E23" s="127"/>
      <c r="F23" s="127"/>
      <c r="G23" s="127"/>
      <c r="H23" s="127"/>
      <c r="I23" s="127"/>
      <c r="J23" s="127"/>
    </row>
    <row r="24" spans="2:10" ht="13.5" customHeight="1">
      <c r="B24" s="102" t="s">
        <v>52</v>
      </c>
      <c r="C24" s="102"/>
      <c r="I24" s="102"/>
      <c r="J24" s="102"/>
    </row>
    <row r="25" spans="2:3" ht="13.5" customHeight="1">
      <c r="B25" s="104" t="s">
        <v>54</v>
      </c>
      <c r="C25" s="104"/>
    </row>
    <row r="26" spans="2:10" ht="13.5" customHeight="1">
      <c r="B26" s="104" t="s">
        <v>57</v>
      </c>
      <c r="C26" s="102"/>
      <c r="I26" s="103"/>
      <c r="J26" s="102"/>
    </row>
    <row r="27" spans="2:10" ht="13.5" customHeight="1">
      <c r="B27" s="104" t="s">
        <v>58</v>
      </c>
      <c r="C27" s="102"/>
      <c r="I27" s="102"/>
      <c r="J27" s="102"/>
    </row>
    <row r="28" spans="2:3" ht="13.5" customHeight="1">
      <c r="B28" s="102" t="s">
        <v>55</v>
      </c>
      <c r="C28" s="102"/>
    </row>
    <row r="29" spans="2:3" ht="13.5" customHeight="1">
      <c r="B29" s="102" t="s">
        <v>60</v>
      </c>
      <c r="C29" s="102"/>
    </row>
    <row r="30" ht="13.5" customHeight="1">
      <c r="B30" s="102" t="s">
        <v>65</v>
      </c>
    </row>
    <row r="31" ht="13.5" customHeight="1">
      <c r="B31" s="102"/>
    </row>
    <row r="32" ht="13.5" customHeight="1">
      <c r="B32" s="102"/>
    </row>
  </sheetData>
  <sheetProtection/>
  <mergeCells count="9">
    <mergeCell ref="B23:J23"/>
    <mergeCell ref="B21:C21"/>
    <mergeCell ref="B12:C12"/>
    <mergeCell ref="B9:C11"/>
    <mergeCell ref="G10:H11"/>
    <mergeCell ref="I10:J10"/>
    <mergeCell ref="I11:J11"/>
    <mergeCell ref="D9:D11"/>
    <mergeCell ref="E9:F11"/>
  </mergeCells>
  <printOptions/>
  <pageMargins left="0.7874015748031497" right="0.5905511811023623" top="1.5748031496062993" bottom="0.7874015748031497" header="0.7874015748031497" footer="0.5118110236220472"/>
  <pageSetup horizontalDpi="300" verticalDpi="300" orientation="portrait" paperSize="9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SheetLayoutView="100" workbookViewId="0" topLeftCell="A1">
      <selection activeCell="M26" sqref="M26"/>
    </sheetView>
  </sheetViews>
  <sheetFormatPr defaultColWidth="9.00390625" defaultRowHeight="12.75"/>
  <cols>
    <col min="1" max="1" width="1.875" style="4" customWidth="1"/>
    <col min="2" max="2" width="3.625" style="4" customWidth="1"/>
    <col min="3" max="3" width="17.75390625" style="4" customWidth="1"/>
    <col min="4" max="4" width="10.75390625" style="4" bestFit="1" customWidth="1"/>
    <col min="5" max="5" width="9.75390625" style="4" bestFit="1" customWidth="1"/>
    <col min="6" max="6" width="7.75390625" style="4" customWidth="1"/>
    <col min="7" max="7" width="8.75390625" style="4" customWidth="1"/>
    <col min="8" max="8" width="7.75390625" style="4" customWidth="1"/>
    <col min="9" max="9" width="11.125" style="4" customWidth="1"/>
    <col min="10" max="10" width="7.75390625" style="4" customWidth="1"/>
    <col min="11" max="16384" width="9.125" style="4" customWidth="1"/>
  </cols>
  <sheetData>
    <row r="2" spans="2:10" ht="14.25">
      <c r="B2" s="80"/>
      <c r="C2" s="80"/>
      <c r="G2" s="9"/>
      <c r="I2" s="5"/>
      <c r="J2" s="5"/>
    </row>
    <row r="3" spans="2:10" ht="14.25">
      <c r="B3" s="3"/>
      <c r="C3" s="10"/>
      <c r="E3" s="81"/>
      <c r="I3" s="5"/>
      <c r="J3" s="5"/>
    </row>
    <row r="4" spans="3:11" ht="12.75" thickBot="1">
      <c r="C4" s="5"/>
      <c r="H4" s="6"/>
      <c r="J4" s="6" t="s">
        <v>51</v>
      </c>
      <c r="K4" s="81"/>
    </row>
    <row r="5" spans="2:10" ht="12.75" thickTop="1">
      <c r="B5" s="130" t="s">
        <v>31</v>
      </c>
      <c r="C5" s="131"/>
      <c r="D5" s="130" t="s">
        <v>0</v>
      </c>
      <c r="E5" s="142" t="s">
        <v>23</v>
      </c>
      <c r="F5" s="130"/>
      <c r="G5" s="83"/>
      <c r="H5" s="83"/>
      <c r="I5" s="82"/>
      <c r="J5" s="82"/>
    </row>
    <row r="6" spans="2:10" ht="13.5" customHeight="1">
      <c r="B6" s="132"/>
      <c r="C6" s="133"/>
      <c r="D6" s="132"/>
      <c r="E6" s="143"/>
      <c r="F6" s="132"/>
      <c r="G6" s="136" t="s">
        <v>42</v>
      </c>
      <c r="H6" s="137"/>
      <c r="I6" s="140"/>
      <c r="J6" s="140"/>
    </row>
    <row r="7" spans="2:10" ht="31.5" customHeight="1">
      <c r="B7" s="134"/>
      <c r="C7" s="135"/>
      <c r="D7" s="134"/>
      <c r="E7" s="144"/>
      <c r="F7" s="134"/>
      <c r="G7" s="138"/>
      <c r="H7" s="139"/>
      <c r="I7" s="141" t="s">
        <v>32</v>
      </c>
      <c r="J7" s="140"/>
    </row>
    <row r="8" spans="2:10" ht="13.5" customHeight="1">
      <c r="B8" s="116" t="s">
        <v>19</v>
      </c>
      <c r="C8" s="117"/>
      <c r="D8" s="89">
        <v>242606</v>
      </c>
      <c r="E8" s="1">
        <v>69571</v>
      </c>
      <c r="F8" s="11">
        <f>E8/D8%</f>
        <v>28.676537266184678</v>
      </c>
      <c r="G8" s="1">
        <v>35228</v>
      </c>
      <c r="H8" s="8">
        <f>G8/D8%</f>
        <v>14.520663132816171</v>
      </c>
      <c r="I8" s="1">
        <v>4054</v>
      </c>
      <c r="J8" s="8">
        <f>I8/D8%</f>
        <v>1.6710221511421812</v>
      </c>
    </row>
    <row r="9" spans="2:10" ht="12">
      <c r="B9" s="9"/>
      <c r="C9" s="87" t="s">
        <v>7</v>
      </c>
      <c r="D9" s="89">
        <v>986</v>
      </c>
      <c r="E9" s="1">
        <v>358</v>
      </c>
      <c r="F9" s="11">
        <f aca="true" t="shared" si="0" ref="F9:F24">E9/D9%</f>
        <v>36.308316430020284</v>
      </c>
      <c r="G9" s="1">
        <v>28</v>
      </c>
      <c r="H9" s="8">
        <f aca="true" t="shared" si="1" ref="H9:H24">G9/D9%</f>
        <v>2.8397565922920895</v>
      </c>
      <c r="I9" s="1">
        <v>0</v>
      </c>
      <c r="J9" s="8"/>
    </row>
    <row r="10" spans="2:10" ht="12">
      <c r="B10" s="9"/>
      <c r="C10" s="87" t="s">
        <v>1</v>
      </c>
      <c r="D10" s="89">
        <v>2373</v>
      </c>
      <c r="E10" s="1">
        <v>1142</v>
      </c>
      <c r="F10" s="11">
        <f t="shared" si="0"/>
        <v>48.12473662031184</v>
      </c>
      <c r="G10" s="1">
        <v>190</v>
      </c>
      <c r="H10" s="8">
        <f t="shared" si="1"/>
        <v>8.006742520016855</v>
      </c>
      <c r="I10" s="1">
        <v>11</v>
      </c>
      <c r="J10" s="8">
        <f aca="true" t="shared" si="2" ref="J10:J24">I10/D10%</f>
        <v>0.4635482511588706</v>
      </c>
    </row>
    <row r="11" spans="2:10" ht="12">
      <c r="B11" s="9"/>
      <c r="C11" s="88" t="s">
        <v>20</v>
      </c>
      <c r="D11" s="89">
        <v>90</v>
      </c>
      <c r="E11" s="1">
        <v>45</v>
      </c>
      <c r="F11" s="11">
        <f t="shared" si="0"/>
        <v>50</v>
      </c>
      <c r="G11" s="1">
        <v>4</v>
      </c>
      <c r="H11" s="8">
        <f t="shared" si="1"/>
        <v>4.444444444444445</v>
      </c>
      <c r="I11" s="1">
        <v>0</v>
      </c>
      <c r="J11" s="8"/>
    </row>
    <row r="12" spans="2:10" ht="12">
      <c r="B12" s="9"/>
      <c r="C12" s="87" t="s">
        <v>2</v>
      </c>
      <c r="D12" s="89">
        <v>17458</v>
      </c>
      <c r="E12" s="1">
        <v>6627</v>
      </c>
      <c r="F12" s="11">
        <f t="shared" si="0"/>
        <v>37.95967464772597</v>
      </c>
      <c r="G12" s="1">
        <v>3471</v>
      </c>
      <c r="H12" s="8">
        <f t="shared" si="1"/>
        <v>19.882002520334517</v>
      </c>
      <c r="I12" s="1">
        <v>226</v>
      </c>
      <c r="J12" s="8">
        <f t="shared" si="2"/>
        <v>1.2945354565242295</v>
      </c>
    </row>
    <row r="13" spans="2:10" ht="12">
      <c r="B13" s="9"/>
      <c r="C13" s="88" t="s">
        <v>8</v>
      </c>
      <c r="D13" s="89">
        <v>130</v>
      </c>
      <c r="E13" s="1">
        <v>52</v>
      </c>
      <c r="F13" s="11">
        <f t="shared" si="0"/>
        <v>40</v>
      </c>
      <c r="G13" s="1">
        <v>10</v>
      </c>
      <c r="H13" s="8">
        <f t="shared" si="1"/>
        <v>7.692307692307692</v>
      </c>
      <c r="I13" s="1">
        <v>2</v>
      </c>
      <c r="J13" s="8">
        <f t="shared" si="2"/>
        <v>1.5384615384615383</v>
      </c>
    </row>
    <row r="14" spans="2:10" ht="12">
      <c r="B14" s="9"/>
      <c r="C14" s="87" t="s">
        <v>9</v>
      </c>
      <c r="D14" s="89">
        <v>20054</v>
      </c>
      <c r="E14" s="1">
        <v>5144</v>
      </c>
      <c r="F14" s="11">
        <f t="shared" si="0"/>
        <v>25.650742993916428</v>
      </c>
      <c r="G14" s="1">
        <v>1719</v>
      </c>
      <c r="H14" s="8">
        <f t="shared" si="1"/>
        <v>8.571855988830158</v>
      </c>
      <c r="I14" s="1">
        <v>94</v>
      </c>
      <c r="J14" s="8">
        <f t="shared" si="2"/>
        <v>0.4687344170739005</v>
      </c>
    </row>
    <row r="15" spans="2:10" ht="12">
      <c r="B15" s="9"/>
      <c r="C15" s="87" t="s">
        <v>10</v>
      </c>
      <c r="D15" s="89">
        <v>1451</v>
      </c>
      <c r="E15" s="1">
        <v>724</v>
      </c>
      <c r="F15" s="11">
        <f t="shared" si="0"/>
        <v>49.896623018607855</v>
      </c>
      <c r="G15" s="1">
        <v>128</v>
      </c>
      <c r="H15" s="8">
        <f t="shared" si="1"/>
        <v>8.821502412129567</v>
      </c>
      <c r="I15" s="1">
        <v>7</v>
      </c>
      <c r="J15" s="8">
        <f t="shared" si="2"/>
        <v>0.48242591316333566</v>
      </c>
    </row>
    <row r="16" spans="2:10" ht="12">
      <c r="B16" s="9"/>
      <c r="C16" s="87" t="s">
        <v>4</v>
      </c>
      <c r="D16" s="89">
        <v>121039</v>
      </c>
      <c r="E16" s="1">
        <v>34555</v>
      </c>
      <c r="F16" s="11">
        <f t="shared" si="0"/>
        <v>28.54864960880377</v>
      </c>
      <c r="G16" s="1">
        <v>23752</v>
      </c>
      <c r="H16" s="8">
        <f t="shared" si="1"/>
        <v>19.623427159841043</v>
      </c>
      <c r="I16" s="1">
        <v>3161</v>
      </c>
      <c r="J16" s="8">
        <f t="shared" si="2"/>
        <v>2.6115549533621394</v>
      </c>
    </row>
    <row r="17" spans="2:10" ht="12">
      <c r="B17" s="9"/>
      <c r="C17" s="87" t="s">
        <v>11</v>
      </c>
      <c r="D17" s="89">
        <v>11504</v>
      </c>
      <c r="E17" s="1">
        <v>4817</v>
      </c>
      <c r="F17" s="11">
        <f t="shared" si="0"/>
        <v>41.87239221140473</v>
      </c>
      <c r="G17" s="1">
        <v>1855</v>
      </c>
      <c r="H17" s="8">
        <f t="shared" si="1"/>
        <v>16.12482614742698</v>
      </c>
      <c r="I17" s="1">
        <v>356</v>
      </c>
      <c r="J17" s="8">
        <f t="shared" si="2"/>
        <v>3.0945757997218357</v>
      </c>
    </row>
    <row r="18" spans="2:10" ht="12">
      <c r="B18" s="9"/>
      <c r="C18" s="87" t="s">
        <v>3</v>
      </c>
      <c r="D18" s="89">
        <v>2606</v>
      </c>
      <c r="E18" s="1">
        <v>1551</v>
      </c>
      <c r="F18" s="11">
        <f t="shared" si="0"/>
        <v>59.516500383729856</v>
      </c>
      <c r="G18" s="1">
        <v>574</v>
      </c>
      <c r="H18" s="8">
        <f t="shared" si="1"/>
        <v>22.02609363008442</v>
      </c>
      <c r="I18" s="1">
        <v>37</v>
      </c>
      <c r="J18" s="8">
        <f t="shared" si="2"/>
        <v>1.4198004604758252</v>
      </c>
    </row>
    <row r="19" spans="2:10" ht="12">
      <c r="B19" s="9"/>
      <c r="C19" s="87" t="s">
        <v>12</v>
      </c>
      <c r="D19" s="89">
        <v>1035</v>
      </c>
      <c r="E19" s="1">
        <v>209</v>
      </c>
      <c r="F19" s="11">
        <f t="shared" si="0"/>
        <v>20.193236714975846</v>
      </c>
      <c r="G19" s="1">
        <v>18</v>
      </c>
      <c r="H19" s="8">
        <f t="shared" si="1"/>
        <v>1.7391304347826086</v>
      </c>
      <c r="I19" s="1">
        <v>0</v>
      </c>
      <c r="J19" s="8"/>
    </row>
    <row r="20" spans="2:10" ht="12">
      <c r="B20" s="9"/>
      <c r="C20" s="87" t="s">
        <v>5</v>
      </c>
      <c r="D20" s="89">
        <v>798</v>
      </c>
      <c r="E20" s="1">
        <v>303</v>
      </c>
      <c r="F20" s="11">
        <f t="shared" si="0"/>
        <v>37.96992481203007</v>
      </c>
      <c r="G20" s="1">
        <v>74</v>
      </c>
      <c r="H20" s="8">
        <f t="shared" si="1"/>
        <v>9.273182957393484</v>
      </c>
      <c r="I20" s="1">
        <v>1</v>
      </c>
      <c r="J20" s="8">
        <f t="shared" si="2"/>
        <v>0.12531328320802004</v>
      </c>
    </row>
    <row r="21" spans="2:10" ht="12">
      <c r="B21" s="9"/>
      <c r="C21" s="87" t="s">
        <v>13</v>
      </c>
      <c r="D21" s="89">
        <v>1848</v>
      </c>
      <c r="E21" s="1">
        <v>619</v>
      </c>
      <c r="F21" s="11">
        <f t="shared" si="0"/>
        <v>33.49567099567099</v>
      </c>
      <c r="G21" s="1">
        <v>174</v>
      </c>
      <c r="H21" s="8">
        <f t="shared" si="1"/>
        <v>9.415584415584416</v>
      </c>
      <c r="I21" s="1">
        <v>8</v>
      </c>
      <c r="J21" s="8">
        <f t="shared" si="2"/>
        <v>0.4329004329004329</v>
      </c>
    </row>
    <row r="22" spans="2:10" ht="12">
      <c r="B22" s="9"/>
      <c r="C22" s="87" t="s">
        <v>6</v>
      </c>
      <c r="D22" s="89">
        <v>548</v>
      </c>
      <c r="E22" s="1">
        <v>174</v>
      </c>
      <c r="F22" s="11">
        <f t="shared" si="0"/>
        <v>31.751824817518244</v>
      </c>
      <c r="G22" s="1">
        <v>31</v>
      </c>
      <c r="H22" s="8">
        <f t="shared" si="1"/>
        <v>5.656934306569343</v>
      </c>
      <c r="I22" s="1">
        <v>0</v>
      </c>
      <c r="J22" s="8"/>
    </row>
    <row r="23" spans="2:10" ht="12">
      <c r="B23" s="9"/>
      <c r="C23" s="2" t="s">
        <v>14</v>
      </c>
      <c r="D23" s="89">
        <v>2802</v>
      </c>
      <c r="E23" s="1">
        <v>985</v>
      </c>
      <c r="F23" s="11">
        <f t="shared" si="0"/>
        <v>35.15346181299072</v>
      </c>
      <c r="G23" s="1">
        <v>331</v>
      </c>
      <c r="H23" s="8">
        <f t="shared" si="1"/>
        <v>11.812990720913634</v>
      </c>
      <c r="I23" s="1">
        <v>27</v>
      </c>
      <c r="J23" s="8">
        <f t="shared" si="2"/>
        <v>0.9635974304068523</v>
      </c>
    </row>
    <row r="24" spans="2:10" ht="12">
      <c r="B24" s="9"/>
      <c r="C24" s="2" t="s">
        <v>15</v>
      </c>
      <c r="D24" s="89">
        <v>4572</v>
      </c>
      <c r="E24" s="1">
        <v>1617</v>
      </c>
      <c r="F24" s="11">
        <f t="shared" si="0"/>
        <v>35.36745406824147</v>
      </c>
      <c r="G24" s="1">
        <v>317</v>
      </c>
      <c r="H24" s="8">
        <f t="shared" si="1"/>
        <v>6.933508311461067</v>
      </c>
      <c r="I24" s="1">
        <v>9</v>
      </c>
      <c r="J24" s="8">
        <f t="shared" si="2"/>
        <v>0.1968503937007874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14" t="s">
        <v>21</v>
      </c>
      <c r="C26" s="115"/>
      <c r="D26" s="90">
        <v>11398</v>
      </c>
      <c r="E26" s="22" t="s">
        <v>29</v>
      </c>
      <c r="F26" s="23" t="s">
        <v>29</v>
      </c>
      <c r="G26" s="20">
        <v>6717</v>
      </c>
      <c r="H26" s="13">
        <f>G26/D26%</f>
        <v>58.9313914721881</v>
      </c>
      <c r="I26" s="22" t="s">
        <v>34</v>
      </c>
      <c r="J26" s="23" t="s">
        <v>34</v>
      </c>
    </row>
    <row r="27" spans="2:10" ht="12">
      <c r="B27" s="12" t="s">
        <v>27</v>
      </c>
      <c r="C27" s="15"/>
      <c r="I27" s="16"/>
      <c r="J27" s="12"/>
    </row>
    <row r="28" spans="2:10" ht="12">
      <c r="B28" s="128" t="s">
        <v>53</v>
      </c>
      <c r="C28" s="129"/>
      <c r="D28" s="129"/>
      <c r="E28" s="129"/>
      <c r="F28" s="129"/>
      <c r="G28" s="129"/>
      <c r="H28" s="129"/>
      <c r="I28" s="129"/>
      <c r="J28" s="129"/>
    </row>
    <row r="29" spans="2:10" ht="12">
      <c r="B29" s="15" t="s">
        <v>52</v>
      </c>
      <c r="C29" s="15"/>
      <c r="I29" s="15"/>
      <c r="J29" s="15"/>
    </row>
    <row r="30" spans="2:3" ht="12">
      <c r="B30" s="26" t="s">
        <v>54</v>
      </c>
      <c r="C30" s="26"/>
    </row>
    <row r="31" spans="2:10" ht="12">
      <c r="B31" s="26" t="s">
        <v>49</v>
      </c>
      <c r="C31" s="15"/>
      <c r="I31" s="16"/>
      <c r="J31" s="12"/>
    </row>
    <row r="32" spans="2:10" ht="12">
      <c r="B32" s="26" t="s">
        <v>50</v>
      </c>
      <c r="C32" s="15"/>
      <c r="I32" s="12"/>
      <c r="J32" s="12"/>
    </row>
    <row r="33" spans="2:3" ht="12">
      <c r="B33" s="15" t="s">
        <v>55</v>
      </c>
      <c r="C33" s="15"/>
    </row>
    <row r="34" spans="2:3" ht="12">
      <c r="B34" s="15" t="s">
        <v>56</v>
      </c>
      <c r="C34" s="15"/>
    </row>
    <row r="35" ht="12">
      <c r="B35" s="15" t="s">
        <v>41</v>
      </c>
    </row>
    <row r="36" ht="12">
      <c r="B36" s="15" t="s">
        <v>40</v>
      </c>
    </row>
    <row r="37" ht="12">
      <c r="B37" s="15"/>
    </row>
  </sheetData>
  <sheetProtection/>
  <mergeCells count="9">
    <mergeCell ref="B28:J28"/>
    <mergeCell ref="B26:C26"/>
    <mergeCell ref="B8:C8"/>
    <mergeCell ref="B5:C7"/>
    <mergeCell ref="G6:H7"/>
    <mergeCell ref="I6:J6"/>
    <mergeCell ref="I7:J7"/>
    <mergeCell ref="D5:D7"/>
    <mergeCell ref="E5:F7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zoomScaleSheetLayoutView="100" workbookViewId="0" topLeftCell="A1">
      <selection activeCell="L23" sqref="L23"/>
    </sheetView>
  </sheetViews>
  <sheetFormatPr defaultColWidth="9.00390625" defaultRowHeight="12.75"/>
  <cols>
    <col min="1" max="1" width="1.875" style="4" customWidth="1"/>
    <col min="2" max="2" width="3.625" style="4" customWidth="1"/>
    <col min="3" max="3" width="17.75390625" style="4" customWidth="1"/>
    <col min="4" max="4" width="10.75390625" style="4" bestFit="1" customWidth="1"/>
    <col min="5" max="5" width="9.75390625" style="4" bestFit="1" customWidth="1"/>
    <col min="6" max="6" width="7.75390625" style="4" customWidth="1"/>
    <col min="7" max="7" width="8.75390625" style="4" customWidth="1"/>
    <col min="8" max="8" width="7.75390625" style="4" customWidth="1"/>
    <col min="9" max="9" width="11.125" style="4" customWidth="1"/>
    <col min="10" max="10" width="7.75390625" style="4" customWidth="1"/>
    <col min="11" max="16384" width="9.125" style="4" customWidth="1"/>
  </cols>
  <sheetData>
    <row r="2" spans="2:10" ht="14.25">
      <c r="B2" s="80"/>
      <c r="C2" s="80"/>
      <c r="G2" s="9"/>
      <c r="I2" s="5"/>
      <c r="J2" s="5"/>
    </row>
    <row r="3" spans="2:10" ht="14.25">
      <c r="B3" s="3"/>
      <c r="C3" s="10"/>
      <c r="I3" s="5"/>
      <c r="J3" s="5"/>
    </row>
    <row r="4" spans="3:11" ht="12.75" thickBot="1">
      <c r="C4" s="5"/>
      <c r="H4" s="6"/>
      <c r="J4" s="6" t="s">
        <v>36</v>
      </c>
      <c r="K4" s="81"/>
    </row>
    <row r="5" spans="2:10" ht="12.75" thickTop="1">
      <c r="B5" s="130" t="s">
        <v>31</v>
      </c>
      <c r="C5" s="131"/>
      <c r="D5" s="130" t="s">
        <v>0</v>
      </c>
      <c r="E5" s="142" t="s">
        <v>23</v>
      </c>
      <c r="F5" s="130"/>
      <c r="G5" s="83"/>
      <c r="H5" s="83"/>
      <c r="I5" s="82"/>
      <c r="J5" s="82"/>
    </row>
    <row r="6" spans="2:10" ht="13.5" customHeight="1">
      <c r="B6" s="132"/>
      <c r="C6" s="133"/>
      <c r="D6" s="132"/>
      <c r="E6" s="143"/>
      <c r="F6" s="132"/>
      <c r="G6" s="136" t="s">
        <v>42</v>
      </c>
      <c r="H6" s="137"/>
      <c r="I6" s="140"/>
      <c r="J6" s="140"/>
    </row>
    <row r="7" spans="2:10" ht="31.5" customHeight="1">
      <c r="B7" s="134"/>
      <c r="C7" s="135"/>
      <c r="D7" s="134"/>
      <c r="E7" s="144"/>
      <c r="F7" s="134"/>
      <c r="G7" s="138"/>
      <c r="H7" s="139"/>
      <c r="I7" s="145" t="s">
        <v>32</v>
      </c>
      <c r="J7" s="145"/>
    </row>
    <row r="8" spans="2:10" ht="13.5" customHeight="1">
      <c r="B8" s="116" t="s">
        <v>19</v>
      </c>
      <c r="C8" s="117"/>
      <c r="D8" s="24">
        <v>248786</v>
      </c>
      <c r="E8" s="1">
        <v>73668</v>
      </c>
      <c r="F8" s="11">
        <v>29.61099097216081</v>
      </c>
      <c r="G8" s="1">
        <v>36736</v>
      </c>
      <c r="H8" s="8">
        <v>14.766104202004938</v>
      </c>
      <c r="I8" s="1">
        <v>4415</v>
      </c>
      <c r="J8" s="27">
        <v>1.7746175427877775</v>
      </c>
    </row>
    <row r="9" spans="2:10" ht="12">
      <c r="B9" s="9"/>
      <c r="C9" s="87" t="s">
        <v>7</v>
      </c>
      <c r="D9" s="24">
        <v>1161</v>
      </c>
      <c r="E9" s="1">
        <v>415</v>
      </c>
      <c r="F9" s="14">
        <v>35.745047372954346</v>
      </c>
      <c r="G9" s="1">
        <v>43</v>
      </c>
      <c r="H9" s="8">
        <v>3.7037037037037033</v>
      </c>
      <c r="I9" s="1">
        <v>2</v>
      </c>
      <c r="J9" s="8">
        <v>0.17226528854435832</v>
      </c>
    </row>
    <row r="10" spans="2:10" ht="12">
      <c r="B10" s="9"/>
      <c r="C10" s="87" t="s">
        <v>1</v>
      </c>
      <c r="D10" s="24">
        <v>2100</v>
      </c>
      <c r="E10" s="1">
        <v>1041</v>
      </c>
      <c r="F10" s="14">
        <v>49.57142857142857</v>
      </c>
      <c r="G10" s="1">
        <v>178</v>
      </c>
      <c r="H10" s="8">
        <v>8.476190476190476</v>
      </c>
      <c r="I10" s="1">
        <v>10</v>
      </c>
      <c r="J10" s="8">
        <v>0.4761904761904762</v>
      </c>
    </row>
    <row r="11" spans="2:10" ht="12">
      <c r="B11" s="9"/>
      <c r="C11" s="88" t="s">
        <v>20</v>
      </c>
      <c r="D11" s="24">
        <v>70</v>
      </c>
      <c r="E11" s="1">
        <v>38</v>
      </c>
      <c r="F11" s="14">
        <v>54.285714285714285</v>
      </c>
      <c r="G11" s="1">
        <v>4</v>
      </c>
      <c r="H11" s="8">
        <v>5.714285714285714</v>
      </c>
      <c r="I11" s="1">
        <v>0</v>
      </c>
      <c r="J11" s="8"/>
    </row>
    <row r="12" spans="2:10" ht="12">
      <c r="B12" s="9"/>
      <c r="C12" s="87" t="s">
        <v>2</v>
      </c>
      <c r="D12" s="24">
        <v>17952</v>
      </c>
      <c r="E12" s="1">
        <v>6987</v>
      </c>
      <c r="F12" s="14">
        <v>38.92045454545455</v>
      </c>
      <c r="G12" s="1">
        <v>3586</v>
      </c>
      <c r="H12" s="8">
        <v>19.975490196078432</v>
      </c>
      <c r="I12" s="1">
        <v>237</v>
      </c>
      <c r="J12" s="8">
        <v>1.3201871657754012</v>
      </c>
    </row>
    <row r="13" spans="2:10" ht="12">
      <c r="B13" s="9"/>
      <c r="C13" s="88" t="s">
        <v>8</v>
      </c>
      <c r="D13" s="24">
        <v>176</v>
      </c>
      <c r="E13" s="1">
        <v>67</v>
      </c>
      <c r="F13" s="14">
        <v>38.06818181818182</v>
      </c>
      <c r="G13" s="1">
        <v>14</v>
      </c>
      <c r="H13" s="8">
        <v>7.954545454545454</v>
      </c>
      <c r="I13" s="1">
        <v>2</v>
      </c>
      <c r="J13" s="8">
        <v>1.1363636363636365</v>
      </c>
    </row>
    <row r="14" spans="2:10" ht="12">
      <c r="B14" s="9"/>
      <c r="C14" s="87" t="s">
        <v>9</v>
      </c>
      <c r="D14" s="24">
        <v>20832</v>
      </c>
      <c r="E14" s="1">
        <v>5696</v>
      </c>
      <c r="F14" s="14">
        <v>27.342549923195087</v>
      </c>
      <c r="G14" s="1">
        <v>1809</v>
      </c>
      <c r="H14" s="8">
        <v>8.683755760368664</v>
      </c>
      <c r="I14" s="1">
        <v>110</v>
      </c>
      <c r="J14" s="8">
        <v>0.5280337941628265</v>
      </c>
    </row>
    <row r="15" spans="2:10" ht="12">
      <c r="B15" s="9"/>
      <c r="C15" s="87" t="s">
        <v>10</v>
      </c>
      <c r="D15" s="24">
        <v>1673</v>
      </c>
      <c r="E15" s="1">
        <v>862</v>
      </c>
      <c r="F15" s="14">
        <v>51.52420800956365</v>
      </c>
      <c r="G15" s="1">
        <v>153</v>
      </c>
      <c r="H15" s="8">
        <v>9.145248057381949</v>
      </c>
      <c r="I15" s="1">
        <v>9</v>
      </c>
      <c r="J15" s="8">
        <v>0.5379557680812911</v>
      </c>
    </row>
    <row r="16" spans="2:10" ht="12">
      <c r="B16" s="9"/>
      <c r="C16" s="87" t="s">
        <v>4</v>
      </c>
      <c r="D16" s="24">
        <v>122181</v>
      </c>
      <c r="E16" s="1">
        <v>36165</v>
      </c>
      <c r="F16" s="14">
        <v>29.59952856827166</v>
      </c>
      <c r="G16" s="1">
        <v>24591</v>
      </c>
      <c r="H16" s="8">
        <v>20.126697276990694</v>
      </c>
      <c r="I16" s="1">
        <v>3527</v>
      </c>
      <c r="J16" s="8">
        <v>2.8867008782052856</v>
      </c>
    </row>
    <row r="17" spans="2:10" ht="12">
      <c r="B17" s="9"/>
      <c r="C17" s="87" t="s">
        <v>11</v>
      </c>
      <c r="D17" s="24">
        <v>11017</v>
      </c>
      <c r="E17" s="1">
        <v>4693</v>
      </c>
      <c r="F17" s="14">
        <v>42.59780339475356</v>
      </c>
      <c r="G17" s="1">
        <v>1771</v>
      </c>
      <c r="H17" s="8">
        <v>16.075156576200417</v>
      </c>
      <c r="I17" s="1">
        <v>332</v>
      </c>
      <c r="J17" s="8">
        <v>3.013524552963602</v>
      </c>
    </row>
    <row r="18" spans="2:10" ht="12">
      <c r="B18" s="9"/>
      <c r="C18" s="87" t="s">
        <v>3</v>
      </c>
      <c r="D18" s="24">
        <v>2813</v>
      </c>
      <c r="E18" s="1">
        <v>1782</v>
      </c>
      <c r="F18" s="14">
        <v>63.348738002132954</v>
      </c>
      <c r="G18" s="1">
        <v>630</v>
      </c>
      <c r="H18" s="8">
        <v>22.39601848560256</v>
      </c>
      <c r="I18" s="1">
        <v>29</v>
      </c>
      <c r="J18" s="8">
        <v>1.0309278350515463</v>
      </c>
    </row>
    <row r="19" spans="2:10" ht="12">
      <c r="B19" s="9"/>
      <c r="C19" s="87" t="s">
        <v>12</v>
      </c>
      <c r="D19" s="24">
        <v>1099</v>
      </c>
      <c r="E19" s="1">
        <v>257</v>
      </c>
      <c r="F19" s="14">
        <v>23.38489535941765</v>
      </c>
      <c r="G19" s="1">
        <v>28</v>
      </c>
      <c r="H19" s="8">
        <v>2.547770700636943</v>
      </c>
      <c r="I19" s="1">
        <v>1</v>
      </c>
      <c r="J19" s="8">
        <v>0.09099181073703368</v>
      </c>
    </row>
    <row r="20" spans="2:10" ht="12">
      <c r="B20" s="9"/>
      <c r="C20" s="87" t="s">
        <v>5</v>
      </c>
      <c r="D20" s="24">
        <v>824</v>
      </c>
      <c r="E20" s="1">
        <v>338</v>
      </c>
      <c r="F20" s="14">
        <v>41.019417475728154</v>
      </c>
      <c r="G20" s="1">
        <v>84</v>
      </c>
      <c r="H20" s="8">
        <v>10.194174757281553</v>
      </c>
      <c r="I20" s="1">
        <v>3</v>
      </c>
      <c r="J20" s="8">
        <v>0.3640776699029126</v>
      </c>
    </row>
    <row r="21" spans="2:10" ht="12">
      <c r="B21" s="9"/>
      <c r="C21" s="87" t="s">
        <v>13</v>
      </c>
      <c r="D21" s="24">
        <v>1944</v>
      </c>
      <c r="E21" s="1">
        <v>615</v>
      </c>
      <c r="F21" s="14">
        <v>31.635802469135804</v>
      </c>
      <c r="G21" s="1">
        <v>211</v>
      </c>
      <c r="H21" s="8">
        <v>10.853909465020577</v>
      </c>
      <c r="I21" s="1">
        <v>9</v>
      </c>
      <c r="J21" s="8">
        <v>0.4629629629629629</v>
      </c>
    </row>
    <row r="22" spans="2:10" ht="12">
      <c r="B22" s="9"/>
      <c r="C22" s="87" t="s">
        <v>6</v>
      </c>
      <c r="D22" s="24">
        <v>593</v>
      </c>
      <c r="E22" s="1">
        <v>204</v>
      </c>
      <c r="F22" s="14">
        <v>34.40134907251265</v>
      </c>
      <c r="G22" s="1">
        <v>34</v>
      </c>
      <c r="H22" s="8">
        <v>5.733558178752108</v>
      </c>
      <c r="I22" s="1">
        <v>2</v>
      </c>
      <c r="J22" s="8">
        <v>0.33726812816188867</v>
      </c>
    </row>
    <row r="23" spans="2:10" ht="12">
      <c r="B23" s="9"/>
      <c r="C23" s="2" t="s">
        <v>14</v>
      </c>
      <c r="D23" s="24">
        <v>2998</v>
      </c>
      <c r="E23" s="1">
        <v>1100</v>
      </c>
      <c r="F23" s="14">
        <v>36.69112741827885</v>
      </c>
      <c r="G23" s="1">
        <v>359</v>
      </c>
      <c r="H23" s="8">
        <v>11.974649766511007</v>
      </c>
      <c r="I23" s="1">
        <v>30</v>
      </c>
      <c r="J23" s="8">
        <v>1.0006671114076051</v>
      </c>
    </row>
    <row r="24" spans="2:10" ht="12">
      <c r="B24" s="9"/>
      <c r="C24" s="2" t="s">
        <v>15</v>
      </c>
      <c r="D24" s="24">
        <v>4746</v>
      </c>
      <c r="E24" s="1">
        <v>1810</v>
      </c>
      <c r="F24" s="14">
        <v>38.13737884534344</v>
      </c>
      <c r="G24" s="1">
        <v>356</v>
      </c>
      <c r="H24" s="8">
        <v>7.501053518752634</v>
      </c>
      <c r="I24" s="1">
        <v>11</v>
      </c>
      <c r="J24" s="8">
        <v>0.2317741255794353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14" t="s">
        <v>21</v>
      </c>
      <c r="C26" s="115"/>
      <c r="D26" s="25">
        <v>10776</v>
      </c>
      <c r="E26" s="22" t="s">
        <v>29</v>
      </c>
      <c r="F26" s="23" t="s">
        <v>29</v>
      </c>
      <c r="G26" s="20">
        <v>6150</v>
      </c>
      <c r="H26" s="13">
        <v>57.091592617908404</v>
      </c>
      <c r="I26" s="22" t="s">
        <v>34</v>
      </c>
      <c r="J26" s="23" t="s">
        <v>34</v>
      </c>
    </row>
    <row r="27" spans="2:10" ht="12">
      <c r="B27" s="12" t="s">
        <v>27</v>
      </c>
      <c r="C27" s="15"/>
      <c r="I27" s="16"/>
      <c r="J27" s="12"/>
    </row>
    <row r="28" spans="2:10" ht="12">
      <c r="B28" s="15" t="s">
        <v>38</v>
      </c>
      <c r="C28" s="15"/>
      <c r="I28" s="15"/>
      <c r="J28" s="15"/>
    </row>
    <row r="29" spans="2:3" ht="12">
      <c r="B29" s="26" t="s">
        <v>48</v>
      </c>
      <c r="C29" s="26"/>
    </row>
    <row r="30" spans="2:10" ht="12">
      <c r="B30" s="26" t="s">
        <v>49</v>
      </c>
      <c r="C30" s="15"/>
      <c r="I30" s="16"/>
      <c r="J30" s="12"/>
    </row>
    <row r="31" spans="2:10" ht="12">
      <c r="B31" s="26" t="s">
        <v>50</v>
      </c>
      <c r="C31" s="15"/>
      <c r="I31" s="12"/>
      <c r="J31" s="12"/>
    </row>
    <row r="32" spans="2:3" ht="12">
      <c r="B32" s="15" t="s">
        <v>37</v>
      </c>
      <c r="C32" s="15"/>
    </row>
    <row r="33" spans="2:3" ht="12">
      <c r="B33" s="15" t="s">
        <v>39</v>
      </c>
      <c r="C33" s="15"/>
    </row>
    <row r="34" ht="12">
      <c r="B34" s="15" t="s">
        <v>41</v>
      </c>
    </row>
    <row r="35" ht="12">
      <c r="B35" s="15" t="s">
        <v>40</v>
      </c>
    </row>
    <row r="36" ht="12">
      <c r="B36" s="15"/>
    </row>
  </sheetData>
  <sheetProtection/>
  <mergeCells count="8">
    <mergeCell ref="I6:J6"/>
    <mergeCell ref="I7:J7"/>
    <mergeCell ref="D5:D7"/>
    <mergeCell ref="E5:F7"/>
    <mergeCell ref="B26:C26"/>
    <mergeCell ref="B8:C8"/>
    <mergeCell ref="B5:C7"/>
    <mergeCell ref="G6:H7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SheetLayoutView="100" workbookViewId="0" topLeftCell="A1">
      <selection activeCell="L26" sqref="L26"/>
    </sheetView>
  </sheetViews>
  <sheetFormatPr defaultColWidth="9.00390625" defaultRowHeight="12.75"/>
  <cols>
    <col min="1" max="1" width="3.625" style="31" customWidth="1"/>
    <col min="2" max="2" width="4.00390625" style="31" customWidth="1"/>
    <col min="3" max="3" width="16.875" style="31" customWidth="1"/>
    <col min="4" max="4" width="10.25390625" style="31" customWidth="1"/>
    <col min="5" max="5" width="9.75390625" style="31" customWidth="1"/>
    <col min="6" max="6" width="8.75390625" style="31" customWidth="1"/>
    <col min="7" max="7" width="9.875" style="31" customWidth="1"/>
    <col min="8" max="8" width="8.75390625" style="31" customWidth="1"/>
    <col min="9" max="16384" width="10.25390625" style="31" customWidth="1"/>
  </cols>
  <sheetData>
    <row r="1" spans="2:7" ht="14.25">
      <c r="B1" s="28"/>
      <c r="C1" s="29"/>
      <c r="G1" s="32"/>
    </row>
    <row r="2" spans="2:3" ht="14.25">
      <c r="B2" s="28"/>
      <c r="C2" s="29"/>
    </row>
    <row r="3" spans="3:8" ht="14.25" thickBot="1">
      <c r="C3" s="30"/>
      <c r="H3" s="35" t="s">
        <v>47</v>
      </c>
    </row>
    <row r="4" spans="2:8" ht="14.25" thickTop="1">
      <c r="B4" s="148" t="s">
        <v>16</v>
      </c>
      <c r="C4" s="149"/>
      <c r="D4" s="86"/>
      <c r="E4" s="85"/>
      <c r="F4" s="84"/>
      <c r="G4" s="84"/>
      <c r="H4" s="84"/>
    </row>
    <row r="5" spans="2:6" ht="13.5">
      <c r="B5" s="150"/>
      <c r="C5" s="151"/>
      <c r="D5" s="158" t="s">
        <v>0</v>
      </c>
      <c r="E5" s="158" t="s">
        <v>23</v>
      </c>
      <c r="F5" s="150"/>
    </row>
    <row r="6" spans="2:8" ht="31.5" customHeight="1">
      <c r="B6" s="152"/>
      <c r="C6" s="153"/>
      <c r="D6" s="159"/>
      <c r="E6" s="159"/>
      <c r="F6" s="153"/>
      <c r="G6" s="146" t="s">
        <v>17</v>
      </c>
      <c r="H6" s="147"/>
    </row>
    <row r="7" spans="2:8" ht="13.5" customHeight="1">
      <c r="B7" s="156" t="s">
        <v>19</v>
      </c>
      <c r="C7" s="157"/>
      <c r="D7" s="43">
        <v>262353</v>
      </c>
      <c r="E7" s="44">
        <v>74833</v>
      </c>
      <c r="F7" s="45">
        <v>28.523782842201154</v>
      </c>
      <c r="G7" s="40">
        <v>36768</v>
      </c>
      <c r="H7" s="42">
        <v>14.014705377868749</v>
      </c>
    </row>
    <row r="8" spans="2:8" ht="13.5">
      <c r="B8" s="32"/>
      <c r="C8" s="48" t="s">
        <v>7</v>
      </c>
      <c r="D8" s="49">
        <v>1099</v>
      </c>
      <c r="E8" s="50">
        <v>412</v>
      </c>
      <c r="F8" s="53">
        <v>37.48862602365787</v>
      </c>
      <c r="G8" s="40">
        <v>30</v>
      </c>
      <c r="H8" s="42">
        <v>2.72975432211101</v>
      </c>
    </row>
    <row r="9" spans="2:8" ht="13.5">
      <c r="B9" s="32"/>
      <c r="C9" s="48" t="s">
        <v>1</v>
      </c>
      <c r="D9" s="49">
        <v>2228</v>
      </c>
      <c r="E9" s="50">
        <v>1054</v>
      </c>
      <c r="F9" s="53">
        <v>47.307001795332134</v>
      </c>
      <c r="G9" s="40">
        <v>170</v>
      </c>
      <c r="H9" s="42">
        <v>7.630161579892281</v>
      </c>
    </row>
    <row r="10" spans="2:8" ht="13.5">
      <c r="B10" s="32"/>
      <c r="C10" s="54" t="s">
        <v>20</v>
      </c>
      <c r="D10" s="49">
        <v>51</v>
      </c>
      <c r="E10" s="50">
        <v>26</v>
      </c>
      <c r="F10" s="53">
        <v>50.98039215686274</v>
      </c>
      <c r="G10" s="40">
        <v>2</v>
      </c>
      <c r="H10" s="42">
        <v>3.9215686274509802</v>
      </c>
    </row>
    <row r="11" spans="2:8" ht="13.5">
      <c r="B11" s="32"/>
      <c r="C11" s="48" t="s">
        <v>2</v>
      </c>
      <c r="D11" s="49">
        <v>19875</v>
      </c>
      <c r="E11" s="50">
        <v>7778</v>
      </c>
      <c r="F11" s="53">
        <v>39.13459119496855</v>
      </c>
      <c r="G11" s="40">
        <v>4038</v>
      </c>
      <c r="H11" s="42">
        <v>20.31698113207547</v>
      </c>
    </row>
    <row r="12" spans="2:8" ht="13.5">
      <c r="B12" s="32"/>
      <c r="C12" s="54" t="s">
        <v>8</v>
      </c>
      <c r="D12" s="49">
        <v>144</v>
      </c>
      <c r="E12" s="50">
        <v>53</v>
      </c>
      <c r="F12" s="53">
        <v>36.80555555555556</v>
      </c>
      <c r="G12" s="40">
        <v>6</v>
      </c>
      <c r="H12" s="42">
        <v>4.166666666666666</v>
      </c>
    </row>
    <row r="13" spans="2:8" ht="13.5">
      <c r="B13" s="32"/>
      <c r="C13" s="48" t="s">
        <v>9</v>
      </c>
      <c r="D13" s="49">
        <v>20224</v>
      </c>
      <c r="E13" s="50">
        <v>5608</v>
      </c>
      <c r="F13" s="53">
        <v>27.729430379746834</v>
      </c>
      <c r="G13" s="40">
        <v>1867</v>
      </c>
      <c r="H13" s="42">
        <v>9.231606012658228</v>
      </c>
    </row>
    <row r="14" spans="2:8" ht="13.5">
      <c r="B14" s="32"/>
      <c r="C14" s="48" t="s">
        <v>10</v>
      </c>
      <c r="D14" s="49">
        <v>1567</v>
      </c>
      <c r="E14" s="50">
        <v>800</v>
      </c>
      <c r="F14" s="53">
        <v>51.052967453733245</v>
      </c>
      <c r="G14" s="40">
        <v>133</v>
      </c>
      <c r="H14" s="42">
        <v>8.487555839183154</v>
      </c>
    </row>
    <row r="15" spans="2:8" ht="13.5">
      <c r="B15" s="32"/>
      <c r="C15" s="48" t="s">
        <v>3</v>
      </c>
      <c r="D15" s="49">
        <v>3226</v>
      </c>
      <c r="E15" s="50">
        <v>1862</v>
      </c>
      <c r="F15" s="53">
        <v>57.71853688778673</v>
      </c>
      <c r="G15" s="40">
        <v>688</v>
      </c>
      <c r="H15" s="42">
        <v>21.326720396776196</v>
      </c>
    </row>
    <row r="16" spans="2:8" ht="13.5">
      <c r="B16" s="32"/>
      <c r="C16" s="48" t="s">
        <v>4</v>
      </c>
      <c r="D16" s="49">
        <v>122296</v>
      </c>
      <c r="E16" s="50">
        <v>35165</v>
      </c>
      <c r="F16" s="53">
        <v>28.754006672335972</v>
      </c>
      <c r="G16" s="40">
        <v>23654</v>
      </c>
      <c r="H16" s="42">
        <v>19.341597435729703</v>
      </c>
    </row>
    <row r="17" spans="2:8" ht="13.5">
      <c r="B17" s="32"/>
      <c r="C17" s="48" t="s">
        <v>11</v>
      </c>
      <c r="D17" s="49">
        <v>11060</v>
      </c>
      <c r="E17" s="50">
        <v>4398</v>
      </c>
      <c r="F17" s="53">
        <v>39.76491862567812</v>
      </c>
      <c r="G17" s="55">
        <v>1803</v>
      </c>
      <c r="H17" s="42">
        <v>16.301989150090414</v>
      </c>
    </row>
    <row r="18" spans="2:8" ht="13.5">
      <c r="B18" s="32"/>
      <c r="C18" s="48" t="s">
        <v>12</v>
      </c>
      <c r="D18" s="49">
        <v>1078</v>
      </c>
      <c r="E18" s="50">
        <v>252</v>
      </c>
      <c r="F18" s="53">
        <v>23.376623376623378</v>
      </c>
      <c r="G18" s="55">
        <v>22</v>
      </c>
      <c r="H18" s="42">
        <v>2.0408163265306123</v>
      </c>
    </row>
    <row r="19" spans="2:8" ht="13.5">
      <c r="B19" s="32"/>
      <c r="C19" s="48" t="s">
        <v>5</v>
      </c>
      <c r="D19" s="49">
        <v>892</v>
      </c>
      <c r="E19" s="50">
        <v>328</v>
      </c>
      <c r="F19" s="53">
        <v>36.771300448430495</v>
      </c>
      <c r="G19" s="40">
        <v>90</v>
      </c>
      <c r="H19" s="42">
        <v>10.089686098654708</v>
      </c>
    </row>
    <row r="20" spans="2:8" ht="13.5">
      <c r="B20" s="32"/>
      <c r="C20" s="48" t="s">
        <v>13</v>
      </c>
      <c r="D20" s="49">
        <v>1978</v>
      </c>
      <c r="E20" s="50">
        <v>664</v>
      </c>
      <c r="F20" s="53">
        <v>33.56926188068756</v>
      </c>
      <c r="G20" s="40">
        <v>220</v>
      </c>
      <c r="H20" s="42">
        <v>11.122345803842265</v>
      </c>
    </row>
    <row r="21" spans="2:8" ht="13.5">
      <c r="B21" s="32"/>
      <c r="C21" s="48" t="s">
        <v>6</v>
      </c>
      <c r="D21" s="49">
        <v>662</v>
      </c>
      <c r="E21" s="50">
        <v>187</v>
      </c>
      <c r="F21" s="53">
        <v>28.24773413897281</v>
      </c>
      <c r="G21" s="40">
        <v>35</v>
      </c>
      <c r="H21" s="42">
        <v>5.287009063444108</v>
      </c>
    </row>
    <row r="22" spans="2:8" ht="13.5">
      <c r="B22" s="32"/>
      <c r="C22" s="48" t="s">
        <v>14</v>
      </c>
      <c r="D22" s="49">
        <v>2996</v>
      </c>
      <c r="E22" s="50">
        <v>1074</v>
      </c>
      <c r="F22" s="53">
        <v>35.84779706275033</v>
      </c>
      <c r="G22" s="40">
        <v>378</v>
      </c>
      <c r="H22" s="42">
        <v>12.616822429906541</v>
      </c>
    </row>
    <row r="23" spans="2:8" ht="13.5">
      <c r="B23" s="32"/>
      <c r="C23" s="48" t="s">
        <v>15</v>
      </c>
      <c r="D23" s="49">
        <v>4918</v>
      </c>
      <c r="E23" s="50">
        <v>1847</v>
      </c>
      <c r="F23" s="53">
        <v>37.55591703944693</v>
      </c>
      <c r="G23" s="40">
        <v>389</v>
      </c>
      <c r="H23" s="42">
        <v>7.909719398129321</v>
      </c>
    </row>
    <row r="24" spans="2:8" ht="13.5">
      <c r="B24" s="32"/>
      <c r="C24" s="36"/>
      <c r="D24" s="56"/>
      <c r="E24" s="56"/>
      <c r="F24" s="63"/>
      <c r="G24" s="57"/>
      <c r="H24" s="57"/>
    </row>
    <row r="25" spans="2:8" ht="13.5" customHeight="1">
      <c r="B25" s="154" t="s">
        <v>21</v>
      </c>
      <c r="C25" s="155"/>
      <c r="D25" s="70">
        <v>11704</v>
      </c>
      <c r="E25" s="65" t="s">
        <v>29</v>
      </c>
      <c r="F25" s="66" t="s">
        <v>29</v>
      </c>
      <c r="G25" s="71">
        <v>6682</v>
      </c>
      <c r="H25" s="67">
        <v>57.091592617908404</v>
      </c>
    </row>
    <row r="26" spans="2:3" ht="13.5">
      <c r="B26" s="74" t="s">
        <v>27</v>
      </c>
      <c r="C26" s="75"/>
    </row>
    <row r="27" spans="2:3" ht="13.5">
      <c r="B27" s="77" t="s">
        <v>35</v>
      </c>
      <c r="C27" s="77"/>
    </row>
    <row r="28" spans="2:3" ht="13.5">
      <c r="B28" s="74" t="s">
        <v>30</v>
      </c>
      <c r="C28" s="74"/>
    </row>
    <row r="29" spans="2:3" ht="13.5">
      <c r="B29" s="74" t="s">
        <v>33</v>
      </c>
      <c r="C29" s="75"/>
    </row>
    <row r="30" ht="13.5">
      <c r="B30" s="15" t="s">
        <v>45</v>
      </c>
    </row>
    <row r="31" ht="13.5">
      <c r="B31" s="15" t="s">
        <v>46</v>
      </c>
    </row>
  </sheetData>
  <sheetProtection/>
  <mergeCells count="6">
    <mergeCell ref="G6:H6"/>
    <mergeCell ref="B4:C6"/>
    <mergeCell ref="B25:C25"/>
    <mergeCell ref="B7:C7"/>
    <mergeCell ref="D5:D6"/>
    <mergeCell ref="E5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G32"/>
  <sheetViews>
    <sheetView zoomScaleSheetLayoutView="100" workbookViewId="0" topLeftCell="A1">
      <selection activeCell="K22" sqref="K22"/>
    </sheetView>
  </sheetViews>
  <sheetFormatPr defaultColWidth="9.00390625" defaultRowHeight="12.75"/>
  <cols>
    <col min="1" max="1" width="3.625" style="31" customWidth="1"/>
    <col min="2" max="2" width="4.00390625" style="31" customWidth="1"/>
    <col min="3" max="3" width="16.875" style="31" customWidth="1"/>
    <col min="4" max="4" width="11.00390625" style="31" customWidth="1"/>
    <col min="5" max="5" width="10.00390625" style="31" customWidth="1"/>
    <col min="6" max="6" width="8.75390625" style="31" customWidth="1"/>
    <col min="7" max="7" width="9.625" style="31" customWidth="1"/>
    <col min="8" max="8" width="8.75390625" style="31" customWidth="1"/>
    <col min="9" max="9" width="11.625" style="31" customWidth="1"/>
    <col min="10" max="10" width="9.75390625" style="31" customWidth="1"/>
    <col min="11" max="11" width="8.75390625" style="31" customWidth="1"/>
    <col min="12" max="12" width="10.625" style="31" customWidth="1"/>
    <col min="13" max="13" width="8.75390625" style="31" customWidth="1"/>
    <col min="14" max="14" width="10.875" style="31" bestFit="1" customWidth="1"/>
    <col min="15" max="15" width="9.75390625" style="31" customWidth="1"/>
    <col min="16" max="16" width="8.75390625" style="31" customWidth="1"/>
    <col min="17" max="17" width="10.375" style="31" bestFit="1" customWidth="1"/>
    <col min="18" max="18" width="8.75390625" style="31" customWidth="1"/>
    <col min="19" max="19" width="11.375" style="31" customWidth="1"/>
    <col min="20" max="20" width="9.875" style="31" customWidth="1"/>
    <col min="21" max="21" width="8.75390625" style="31" customWidth="1"/>
    <col min="22" max="22" width="9.375" style="31" customWidth="1"/>
    <col min="23" max="23" width="8.75390625" style="31" customWidth="1"/>
    <col min="24" max="24" width="11.375" style="31" customWidth="1"/>
    <col min="25" max="25" width="9.375" style="31" customWidth="1"/>
    <col min="26" max="26" width="8.75390625" style="31" customWidth="1"/>
    <col min="27" max="27" width="9.625" style="31" customWidth="1"/>
    <col min="28" max="28" width="8.75390625" style="31" customWidth="1"/>
    <col min="29" max="29" width="11.375" style="31" customWidth="1"/>
    <col min="30" max="30" width="9.25390625" style="31" customWidth="1"/>
    <col min="31" max="31" width="8.75390625" style="31" customWidth="1"/>
    <col min="32" max="32" width="9.625" style="31" customWidth="1"/>
    <col min="33" max="33" width="8.75390625" style="31" customWidth="1"/>
    <col min="34" max="16384" width="10.25390625" style="31" customWidth="1"/>
  </cols>
  <sheetData>
    <row r="1" spans="2:8" ht="14.25">
      <c r="B1" s="28"/>
      <c r="C1" s="29"/>
      <c r="D1" s="30"/>
      <c r="E1" s="30"/>
      <c r="F1" s="30"/>
      <c r="G1" s="30"/>
      <c r="H1" s="30"/>
    </row>
    <row r="2" spans="2:8" ht="14.25">
      <c r="B2" s="28"/>
      <c r="C2" s="29"/>
      <c r="D2" s="30"/>
      <c r="E2" s="30"/>
      <c r="F2" s="30"/>
      <c r="G2" s="30"/>
      <c r="H2" s="30"/>
    </row>
    <row r="3" spans="3:33" ht="14.25" thickBot="1">
      <c r="C3" s="30"/>
      <c r="N3" s="33"/>
      <c r="Q3" s="34"/>
      <c r="R3" s="34"/>
      <c r="S3" s="34"/>
      <c r="T3" s="34"/>
      <c r="U3" s="34"/>
      <c r="V3" s="34"/>
      <c r="W3" s="34"/>
      <c r="AB3" s="35"/>
      <c r="AG3" s="35" t="s">
        <v>43</v>
      </c>
    </row>
    <row r="4" spans="2:33" ht="14.25" thickTop="1">
      <c r="B4" s="148" t="s">
        <v>16</v>
      </c>
      <c r="C4" s="149"/>
      <c r="D4" s="160" t="s">
        <v>25</v>
      </c>
      <c r="E4" s="161"/>
      <c r="F4" s="161"/>
      <c r="G4" s="161"/>
      <c r="H4" s="166"/>
      <c r="I4" s="160" t="s">
        <v>18</v>
      </c>
      <c r="J4" s="161"/>
      <c r="K4" s="161"/>
      <c r="L4" s="161"/>
      <c r="M4" s="166"/>
      <c r="N4" s="160" t="s">
        <v>22</v>
      </c>
      <c r="O4" s="161"/>
      <c r="P4" s="161"/>
      <c r="Q4" s="161"/>
      <c r="R4" s="166"/>
      <c r="S4" s="152" t="s">
        <v>24</v>
      </c>
      <c r="T4" s="152"/>
      <c r="U4" s="152"/>
      <c r="V4" s="152"/>
      <c r="W4" s="152"/>
      <c r="X4" s="160" t="s">
        <v>26</v>
      </c>
      <c r="Y4" s="161"/>
      <c r="Z4" s="161"/>
      <c r="AA4" s="161"/>
      <c r="AB4" s="161"/>
      <c r="AC4" s="160" t="s">
        <v>28</v>
      </c>
      <c r="AD4" s="161"/>
      <c r="AE4" s="161"/>
      <c r="AF4" s="161"/>
      <c r="AG4" s="161"/>
    </row>
    <row r="5" spans="2:31" ht="13.5">
      <c r="B5" s="150"/>
      <c r="C5" s="151"/>
      <c r="D5" s="158" t="s">
        <v>0</v>
      </c>
      <c r="E5" s="158" t="s">
        <v>23</v>
      </c>
      <c r="F5" s="150"/>
      <c r="G5" s="33"/>
      <c r="H5" s="37"/>
      <c r="I5" s="150" t="s">
        <v>0</v>
      </c>
      <c r="J5" s="158" t="s">
        <v>23</v>
      </c>
      <c r="K5" s="150"/>
      <c r="L5" s="38"/>
      <c r="M5" s="33"/>
      <c r="N5" s="162" t="s">
        <v>0</v>
      </c>
      <c r="O5" s="158" t="s">
        <v>23</v>
      </c>
      <c r="P5" s="150"/>
      <c r="Q5" s="32"/>
      <c r="R5" s="39"/>
      <c r="S5" s="163" t="s">
        <v>0</v>
      </c>
      <c r="T5" s="158" t="s">
        <v>23</v>
      </c>
      <c r="U5" s="150"/>
      <c r="X5" s="162" t="s">
        <v>0</v>
      </c>
      <c r="Y5" s="158" t="s">
        <v>23</v>
      </c>
      <c r="Z5" s="150"/>
      <c r="AC5" s="162" t="s">
        <v>0</v>
      </c>
      <c r="AD5" s="158" t="s">
        <v>23</v>
      </c>
      <c r="AE5" s="150"/>
    </row>
    <row r="6" spans="2:33" ht="31.5" customHeight="1">
      <c r="B6" s="152"/>
      <c r="C6" s="153"/>
      <c r="D6" s="159"/>
      <c r="E6" s="159"/>
      <c r="F6" s="153"/>
      <c r="G6" s="167" t="s">
        <v>17</v>
      </c>
      <c r="H6" s="164"/>
      <c r="I6" s="152"/>
      <c r="J6" s="159"/>
      <c r="K6" s="153"/>
      <c r="L6" s="165" t="s">
        <v>17</v>
      </c>
      <c r="M6" s="147"/>
      <c r="N6" s="159"/>
      <c r="O6" s="159"/>
      <c r="P6" s="153"/>
      <c r="Q6" s="146" t="s">
        <v>17</v>
      </c>
      <c r="R6" s="164"/>
      <c r="S6" s="152"/>
      <c r="T6" s="159"/>
      <c r="U6" s="153"/>
      <c r="V6" s="146" t="s">
        <v>17</v>
      </c>
      <c r="W6" s="147"/>
      <c r="X6" s="159"/>
      <c r="Y6" s="159"/>
      <c r="Z6" s="153"/>
      <c r="AA6" s="146" t="s">
        <v>17</v>
      </c>
      <c r="AB6" s="147"/>
      <c r="AC6" s="159"/>
      <c r="AD6" s="159"/>
      <c r="AE6" s="153"/>
      <c r="AF6" s="146" t="s">
        <v>17</v>
      </c>
      <c r="AG6" s="147"/>
    </row>
    <row r="7" spans="2:33" ht="13.5" customHeight="1">
      <c r="B7" s="156" t="s">
        <v>19</v>
      </c>
      <c r="C7" s="157"/>
      <c r="D7" s="40">
        <v>186638</v>
      </c>
      <c r="E7" s="41">
        <v>54816</v>
      </c>
      <c r="F7" s="42">
        <v>29.4</v>
      </c>
      <c r="G7" s="41">
        <v>27074</v>
      </c>
      <c r="H7" s="42">
        <f aca="true" t="shared" si="0" ref="H7:H23">G7/D7%</f>
        <v>14.506156302575038</v>
      </c>
      <c r="I7" s="40">
        <v>205783</v>
      </c>
      <c r="J7" s="40">
        <v>59862</v>
      </c>
      <c r="K7" s="42">
        <v>29.1</v>
      </c>
      <c r="L7" s="41">
        <v>29249</v>
      </c>
      <c r="M7" s="42">
        <f aca="true" t="shared" si="1" ref="M7:M23">L7/I7*100</f>
        <v>14.213516179664987</v>
      </c>
      <c r="N7" s="43">
        <v>235198</v>
      </c>
      <c r="O7" s="44">
        <v>66971</v>
      </c>
      <c r="P7" s="45">
        <v>28.5</v>
      </c>
      <c r="Q7" s="40">
        <v>32200</v>
      </c>
      <c r="R7" s="46">
        <f aca="true" t="shared" si="2" ref="R7:R23">Q7/N7*100</f>
        <v>13.690592607079994</v>
      </c>
      <c r="S7" s="47">
        <v>254180</v>
      </c>
      <c r="T7" s="44">
        <v>72595</v>
      </c>
      <c r="U7" s="45">
        <f aca="true" t="shared" si="3" ref="U7:U23">T7/S7%</f>
        <v>28.560468959005426</v>
      </c>
      <c r="V7" s="40">
        <v>35144</v>
      </c>
      <c r="W7" s="42">
        <f aca="true" t="shared" si="4" ref="W7:W23">V7/S7*100</f>
        <v>13.826422220473681</v>
      </c>
      <c r="X7" s="43">
        <v>263240</v>
      </c>
      <c r="Y7" s="44">
        <v>75065</v>
      </c>
      <c r="Z7" s="45">
        <v>28.515803069442335</v>
      </c>
      <c r="AA7" s="40">
        <v>36320</v>
      </c>
      <c r="AB7" s="42">
        <v>13.797295243883909</v>
      </c>
      <c r="AC7" s="43">
        <v>271433</v>
      </c>
      <c r="AD7" s="44">
        <v>77832</v>
      </c>
      <c r="AE7" s="45">
        <v>28.67447952164991</v>
      </c>
      <c r="AF7" s="40">
        <v>37785</v>
      </c>
      <c r="AG7" s="42">
        <v>13.920562348719573</v>
      </c>
    </row>
    <row r="8" spans="2:33" ht="13.5">
      <c r="B8" s="32"/>
      <c r="C8" s="48" t="s">
        <v>7</v>
      </c>
      <c r="D8" s="40">
        <v>1235</v>
      </c>
      <c r="E8" s="40">
        <v>491</v>
      </c>
      <c r="F8" s="42">
        <v>39.8</v>
      </c>
      <c r="G8" s="40">
        <v>46</v>
      </c>
      <c r="H8" s="42">
        <f t="shared" si="0"/>
        <v>3.7246963562753037</v>
      </c>
      <c r="I8" s="40">
        <v>1325</v>
      </c>
      <c r="J8" s="40">
        <v>544</v>
      </c>
      <c r="K8" s="42">
        <v>41.1</v>
      </c>
      <c r="L8" s="40">
        <v>42</v>
      </c>
      <c r="M8" s="42">
        <f t="shared" si="1"/>
        <v>3.1698113207547167</v>
      </c>
      <c r="N8" s="49">
        <v>1363</v>
      </c>
      <c r="O8" s="50">
        <v>569</v>
      </c>
      <c r="P8" s="51">
        <v>41.7</v>
      </c>
      <c r="Q8" s="40">
        <v>52</v>
      </c>
      <c r="R8" s="46">
        <f t="shared" si="2"/>
        <v>3.815113719735877</v>
      </c>
      <c r="S8" s="52">
        <v>1334</v>
      </c>
      <c r="T8" s="50">
        <v>539</v>
      </c>
      <c r="U8" s="53">
        <f t="shared" si="3"/>
        <v>40.4047976011994</v>
      </c>
      <c r="V8" s="40">
        <f>10+9+4+7+26</f>
        <v>56</v>
      </c>
      <c r="W8" s="42">
        <f t="shared" si="4"/>
        <v>4.197901049475263</v>
      </c>
      <c r="X8" s="49">
        <v>1271</v>
      </c>
      <c r="Y8" s="50">
        <v>526</v>
      </c>
      <c r="Z8" s="53">
        <v>41.38473642800944</v>
      </c>
      <c r="AA8" s="40">
        <v>48</v>
      </c>
      <c r="AB8" s="42">
        <v>3.7765538945712036</v>
      </c>
      <c r="AC8" s="49">
        <v>1172</v>
      </c>
      <c r="AD8" s="50">
        <v>425</v>
      </c>
      <c r="AE8" s="53">
        <v>36.262798634812285</v>
      </c>
      <c r="AF8" s="40">
        <v>22</v>
      </c>
      <c r="AG8" s="42">
        <v>1.877133105802048</v>
      </c>
    </row>
    <row r="9" spans="2:33" ht="13.5">
      <c r="B9" s="32"/>
      <c r="C9" s="48" t="s">
        <v>1</v>
      </c>
      <c r="D9" s="40">
        <v>2426</v>
      </c>
      <c r="E9" s="40">
        <v>1071</v>
      </c>
      <c r="F9" s="42">
        <v>44.1</v>
      </c>
      <c r="G9" s="40">
        <v>201</v>
      </c>
      <c r="H9" s="42">
        <f t="shared" si="0"/>
        <v>8.285243198680956</v>
      </c>
      <c r="I9" s="40">
        <v>2565</v>
      </c>
      <c r="J9" s="40">
        <v>1111</v>
      </c>
      <c r="K9" s="42">
        <v>43.3</v>
      </c>
      <c r="L9" s="40">
        <v>184</v>
      </c>
      <c r="M9" s="42">
        <f t="shared" si="1"/>
        <v>7.173489278752436</v>
      </c>
      <c r="N9" s="49">
        <v>2927</v>
      </c>
      <c r="O9" s="50">
        <v>1237</v>
      </c>
      <c r="P9" s="51">
        <v>42.3</v>
      </c>
      <c r="Q9" s="40">
        <v>197</v>
      </c>
      <c r="R9" s="46">
        <f t="shared" si="2"/>
        <v>6.730440724291083</v>
      </c>
      <c r="S9" s="52">
        <v>2881</v>
      </c>
      <c r="T9" s="50">
        <v>1333</v>
      </c>
      <c r="U9" s="53">
        <f t="shared" si="3"/>
        <v>46.268656716417915</v>
      </c>
      <c r="V9" s="40">
        <f>38+37+28+26+107</f>
        <v>236</v>
      </c>
      <c r="W9" s="42">
        <f t="shared" si="4"/>
        <v>8.19160013884068</v>
      </c>
      <c r="X9" s="49">
        <v>2698</v>
      </c>
      <c r="Y9" s="50">
        <v>1249</v>
      </c>
      <c r="Z9" s="53">
        <v>46.29355077835434</v>
      </c>
      <c r="AA9" s="40">
        <v>244</v>
      </c>
      <c r="AB9" s="42">
        <v>9.04373610081542</v>
      </c>
      <c r="AC9" s="49">
        <v>2443</v>
      </c>
      <c r="AD9" s="50">
        <v>1176</v>
      </c>
      <c r="AE9" s="53">
        <v>48.137535816618914</v>
      </c>
      <c r="AF9" s="40">
        <v>199</v>
      </c>
      <c r="AG9" s="42">
        <v>8.145722472370037</v>
      </c>
    </row>
    <row r="10" spans="2:33" ht="13.5">
      <c r="B10" s="32"/>
      <c r="C10" s="54" t="s">
        <v>20</v>
      </c>
      <c r="D10" s="40">
        <v>94</v>
      </c>
      <c r="E10" s="40">
        <v>54</v>
      </c>
      <c r="F10" s="42">
        <v>57.4</v>
      </c>
      <c r="G10" s="40">
        <v>12</v>
      </c>
      <c r="H10" s="42">
        <f t="shared" si="0"/>
        <v>12.765957446808512</v>
      </c>
      <c r="I10" s="40">
        <v>125</v>
      </c>
      <c r="J10" s="40">
        <v>52</v>
      </c>
      <c r="K10" s="42">
        <v>41.6</v>
      </c>
      <c r="L10" s="40">
        <v>7</v>
      </c>
      <c r="M10" s="42">
        <f t="shared" si="1"/>
        <v>5.6000000000000005</v>
      </c>
      <c r="N10" s="49">
        <v>85</v>
      </c>
      <c r="O10" s="50">
        <v>32</v>
      </c>
      <c r="P10" s="51">
        <v>37.6</v>
      </c>
      <c r="Q10" s="40">
        <v>4</v>
      </c>
      <c r="R10" s="46">
        <f t="shared" si="2"/>
        <v>4.705882352941177</v>
      </c>
      <c r="S10" s="52">
        <v>98</v>
      </c>
      <c r="T10" s="50">
        <v>44</v>
      </c>
      <c r="U10" s="53">
        <f t="shared" si="3"/>
        <v>44.89795918367347</v>
      </c>
      <c r="V10" s="40">
        <f>0+1+0+0+5</f>
        <v>6</v>
      </c>
      <c r="W10" s="42">
        <f t="shared" si="4"/>
        <v>6.122448979591836</v>
      </c>
      <c r="X10" s="49">
        <v>82</v>
      </c>
      <c r="Y10" s="50">
        <v>30</v>
      </c>
      <c r="Z10" s="53">
        <v>36.58536585365854</v>
      </c>
      <c r="AA10" s="40">
        <v>8</v>
      </c>
      <c r="AB10" s="42">
        <v>9.75609756097561</v>
      </c>
      <c r="AC10" s="49">
        <v>77</v>
      </c>
      <c r="AD10" s="50">
        <v>47</v>
      </c>
      <c r="AE10" s="53">
        <v>61.03896103896104</v>
      </c>
      <c r="AF10" s="40">
        <v>4</v>
      </c>
      <c r="AG10" s="42">
        <v>5.194805194805195</v>
      </c>
    </row>
    <row r="11" spans="2:33" ht="13.5">
      <c r="B11" s="32"/>
      <c r="C11" s="48" t="s">
        <v>2</v>
      </c>
      <c r="D11" s="40">
        <v>19482</v>
      </c>
      <c r="E11" s="40">
        <v>7834</v>
      </c>
      <c r="F11" s="42">
        <v>40.2</v>
      </c>
      <c r="G11" s="40">
        <v>4152</v>
      </c>
      <c r="H11" s="42">
        <f t="shared" si="0"/>
        <v>21.311980289498</v>
      </c>
      <c r="I11" s="40">
        <v>20722</v>
      </c>
      <c r="J11" s="40">
        <v>8190</v>
      </c>
      <c r="K11" s="42">
        <v>39.5</v>
      </c>
      <c r="L11" s="40">
        <v>4239</v>
      </c>
      <c r="M11" s="42">
        <f t="shared" si="1"/>
        <v>20.456519640961297</v>
      </c>
      <c r="N11" s="49">
        <v>20889</v>
      </c>
      <c r="O11" s="50">
        <v>8178</v>
      </c>
      <c r="P11" s="51">
        <v>39.1</v>
      </c>
      <c r="Q11" s="40">
        <v>4297</v>
      </c>
      <c r="R11" s="46">
        <f t="shared" si="2"/>
        <v>20.570635262578392</v>
      </c>
      <c r="S11" s="52">
        <v>20661</v>
      </c>
      <c r="T11" s="50">
        <v>8324</v>
      </c>
      <c r="U11" s="53">
        <f t="shared" si="3"/>
        <v>40.28846619234306</v>
      </c>
      <c r="V11" s="40">
        <f>1065+719+529+403+1498</f>
        <v>4214</v>
      </c>
      <c r="W11" s="42">
        <f t="shared" si="4"/>
        <v>20.39591500895407</v>
      </c>
      <c r="X11" s="49">
        <v>21027</v>
      </c>
      <c r="Y11" s="50">
        <v>8262</v>
      </c>
      <c r="Z11" s="53">
        <v>39.29233842202882</v>
      </c>
      <c r="AA11" s="40">
        <v>4189</v>
      </c>
      <c r="AB11" s="42">
        <v>19.922005041137584</v>
      </c>
      <c r="AC11" s="49">
        <v>21156</v>
      </c>
      <c r="AD11" s="50">
        <v>8391</v>
      </c>
      <c r="AE11" s="53">
        <v>39.662507090187184</v>
      </c>
      <c r="AF11" s="40">
        <v>4270</v>
      </c>
      <c r="AG11" s="42">
        <v>20.18339950841369</v>
      </c>
    </row>
    <row r="12" spans="2:33" ht="13.5">
      <c r="B12" s="32"/>
      <c r="C12" s="54" t="s">
        <v>8</v>
      </c>
      <c r="D12" s="40">
        <v>249</v>
      </c>
      <c r="E12" s="40">
        <v>96</v>
      </c>
      <c r="F12" s="42">
        <v>38.6</v>
      </c>
      <c r="G12" s="40">
        <v>17</v>
      </c>
      <c r="H12" s="42">
        <f t="shared" si="0"/>
        <v>6.827309236947791</v>
      </c>
      <c r="I12" s="40">
        <v>220</v>
      </c>
      <c r="J12" s="40">
        <v>82</v>
      </c>
      <c r="K12" s="42">
        <v>37.3</v>
      </c>
      <c r="L12" s="40">
        <v>17</v>
      </c>
      <c r="M12" s="42">
        <f t="shared" si="1"/>
        <v>7.727272727272727</v>
      </c>
      <c r="N12" s="49">
        <v>207</v>
      </c>
      <c r="O12" s="50">
        <v>64</v>
      </c>
      <c r="P12" s="51">
        <v>30.9</v>
      </c>
      <c r="Q12" s="40">
        <v>9</v>
      </c>
      <c r="R12" s="46">
        <f t="shared" si="2"/>
        <v>4.3478260869565215</v>
      </c>
      <c r="S12" s="52">
        <v>169</v>
      </c>
      <c r="T12" s="50">
        <v>74</v>
      </c>
      <c r="U12" s="53">
        <f t="shared" si="3"/>
        <v>43.78698224852071</v>
      </c>
      <c r="V12" s="40">
        <f>1+1+1+1+5</f>
        <v>9</v>
      </c>
      <c r="W12" s="42">
        <f t="shared" si="4"/>
        <v>5.325443786982249</v>
      </c>
      <c r="X12" s="49">
        <v>175</v>
      </c>
      <c r="Y12" s="50">
        <v>68</v>
      </c>
      <c r="Z12" s="53">
        <v>38.857142857142854</v>
      </c>
      <c r="AA12" s="40">
        <v>7</v>
      </c>
      <c r="AB12" s="42">
        <v>4</v>
      </c>
      <c r="AC12" s="49">
        <v>156</v>
      </c>
      <c r="AD12" s="50">
        <v>68</v>
      </c>
      <c r="AE12" s="53">
        <v>43.58974358974359</v>
      </c>
      <c r="AF12" s="40">
        <v>14</v>
      </c>
      <c r="AG12" s="42">
        <v>8.974358974358974</v>
      </c>
    </row>
    <row r="13" spans="2:33" ht="13.5">
      <c r="B13" s="32"/>
      <c r="C13" s="48" t="s">
        <v>9</v>
      </c>
      <c r="D13" s="40">
        <v>6721</v>
      </c>
      <c r="E13" s="40">
        <v>2557</v>
      </c>
      <c r="F13" s="42">
        <v>38</v>
      </c>
      <c r="G13" s="40">
        <v>919</v>
      </c>
      <c r="H13" s="42">
        <f t="shared" si="0"/>
        <v>13.673560482071121</v>
      </c>
      <c r="I13" s="40">
        <v>7338</v>
      </c>
      <c r="J13" s="40">
        <v>2753</v>
      </c>
      <c r="K13" s="42">
        <v>37.5</v>
      </c>
      <c r="L13" s="40">
        <v>972</v>
      </c>
      <c r="M13" s="42">
        <f t="shared" si="1"/>
        <v>13.246116107931316</v>
      </c>
      <c r="N13" s="49">
        <v>8410</v>
      </c>
      <c r="O13" s="50">
        <v>3082</v>
      </c>
      <c r="P13" s="51">
        <v>36.6</v>
      </c>
      <c r="Q13" s="40">
        <v>1050</v>
      </c>
      <c r="R13" s="46">
        <f t="shared" si="2"/>
        <v>12.48513674197384</v>
      </c>
      <c r="S13" s="52">
        <v>9394</v>
      </c>
      <c r="T13" s="50">
        <v>3328</v>
      </c>
      <c r="U13" s="53">
        <f t="shared" si="3"/>
        <v>35.42686821375346</v>
      </c>
      <c r="V13" s="40">
        <f>257+180+122+107+478</f>
        <v>1144</v>
      </c>
      <c r="W13" s="42">
        <f t="shared" si="4"/>
        <v>12.177985948477751</v>
      </c>
      <c r="X13" s="49">
        <v>12438</v>
      </c>
      <c r="Y13" s="50">
        <v>3942</v>
      </c>
      <c r="Z13" s="53">
        <v>31.693198263386396</v>
      </c>
      <c r="AA13" s="40">
        <v>1348</v>
      </c>
      <c r="AB13" s="42">
        <v>10.837755266119956</v>
      </c>
      <c r="AC13" s="49">
        <v>18297</v>
      </c>
      <c r="AD13" s="50">
        <v>5260</v>
      </c>
      <c r="AE13" s="53">
        <v>28.747882166475378</v>
      </c>
      <c r="AF13" s="40">
        <v>1710</v>
      </c>
      <c r="AG13" s="42">
        <v>9.345794392523365</v>
      </c>
    </row>
    <row r="14" spans="2:33" ht="13.5">
      <c r="B14" s="32"/>
      <c r="C14" s="48" t="s">
        <v>10</v>
      </c>
      <c r="D14" s="40">
        <v>1376</v>
      </c>
      <c r="E14" s="40">
        <v>772</v>
      </c>
      <c r="F14" s="42">
        <v>56.1</v>
      </c>
      <c r="G14" s="40">
        <v>150</v>
      </c>
      <c r="H14" s="42">
        <f t="shared" si="0"/>
        <v>10.901162790697674</v>
      </c>
      <c r="I14" s="40">
        <v>1373</v>
      </c>
      <c r="J14" s="40">
        <v>755</v>
      </c>
      <c r="K14" s="42">
        <v>55</v>
      </c>
      <c r="L14" s="40">
        <v>155</v>
      </c>
      <c r="M14" s="42">
        <f t="shared" si="1"/>
        <v>11.289147851420248</v>
      </c>
      <c r="N14" s="49">
        <v>1330</v>
      </c>
      <c r="O14" s="50">
        <v>721</v>
      </c>
      <c r="P14" s="51">
        <v>54.2</v>
      </c>
      <c r="Q14" s="40">
        <v>136</v>
      </c>
      <c r="R14" s="46">
        <f t="shared" si="2"/>
        <v>10.225563909774436</v>
      </c>
      <c r="S14" s="52">
        <v>1277</v>
      </c>
      <c r="T14" s="50">
        <v>713</v>
      </c>
      <c r="U14" s="53">
        <f t="shared" si="3"/>
        <v>55.83398590446359</v>
      </c>
      <c r="V14" s="40">
        <f>20+19+15+13+78</f>
        <v>145</v>
      </c>
      <c r="W14" s="42">
        <f t="shared" si="4"/>
        <v>11.354737666405638</v>
      </c>
      <c r="X14" s="49">
        <v>1383</v>
      </c>
      <c r="Y14" s="50">
        <v>747</v>
      </c>
      <c r="Z14" s="53">
        <v>54.01301518438178</v>
      </c>
      <c r="AA14" s="40">
        <v>147</v>
      </c>
      <c r="AB14" s="42">
        <v>10.629067245119305</v>
      </c>
      <c r="AC14" s="49">
        <v>1544</v>
      </c>
      <c r="AD14" s="50">
        <v>805</v>
      </c>
      <c r="AE14" s="53">
        <v>52.137305699481864</v>
      </c>
      <c r="AF14" s="40">
        <v>141</v>
      </c>
      <c r="AG14" s="42">
        <v>9.132124352331607</v>
      </c>
    </row>
    <row r="15" spans="2:33" ht="13.5">
      <c r="B15" s="32"/>
      <c r="C15" s="48" t="s">
        <v>3</v>
      </c>
      <c r="D15" s="40">
        <v>4344</v>
      </c>
      <c r="E15" s="40">
        <v>2396</v>
      </c>
      <c r="F15" s="42">
        <v>55.2</v>
      </c>
      <c r="G15" s="40">
        <v>842</v>
      </c>
      <c r="H15" s="42">
        <f t="shared" si="0"/>
        <v>19.38305709023941</v>
      </c>
      <c r="I15" s="40">
        <v>4195</v>
      </c>
      <c r="J15" s="40">
        <v>2285</v>
      </c>
      <c r="K15" s="42">
        <v>54.5</v>
      </c>
      <c r="L15" s="40">
        <v>817</v>
      </c>
      <c r="M15" s="42">
        <f t="shared" si="1"/>
        <v>19.475566150178782</v>
      </c>
      <c r="N15" s="49">
        <v>4466</v>
      </c>
      <c r="O15" s="50">
        <v>2478</v>
      </c>
      <c r="P15" s="51">
        <v>55.5</v>
      </c>
      <c r="Q15" s="40">
        <v>896</v>
      </c>
      <c r="R15" s="46">
        <f t="shared" si="2"/>
        <v>20.06269592476489</v>
      </c>
      <c r="S15" s="52">
        <v>3990</v>
      </c>
      <c r="T15" s="50">
        <v>2281</v>
      </c>
      <c r="U15" s="53">
        <f t="shared" si="3"/>
        <v>57.16791979949875</v>
      </c>
      <c r="V15" s="40">
        <f>105+116+97+78+402</f>
        <v>798</v>
      </c>
      <c r="W15" s="42">
        <f t="shared" si="4"/>
        <v>20</v>
      </c>
      <c r="X15" s="49">
        <v>3823</v>
      </c>
      <c r="Y15" s="50">
        <v>2201</v>
      </c>
      <c r="Z15" s="53">
        <v>57.57258697358096</v>
      </c>
      <c r="AA15" s="40">
        <v>746</v>
      </c>
      <c r="AB15" s="42">
        <v>19.513471095997907</v>
      </c>
      <c r="AC15" s="49">
        <v>3663</v>
      </c>
      <c r="AD15" s="50">
        <v>2110</v>
      </c>
      <c r="AE15" s="53">
        <v>57.6030576030576</v>
      </c>
      <c r="AF15" s="40">
        <v>708</v>
      </c>
      <c r="AG15" s="42">
        <v>19.328419328419326</v>
      </c>
    </row>
    <row r="16" spans="2:33" ht="13.5">
      <c r="B16" s="32"/>
      <c r="C16" s="48" t="s">
        <v>4</v>
      </c>
      <c r="D16" s="40">
        <v>87659</v>
      </c>
      <c r="E16" s="40">
        <v>23895</v>
      </c>
      <c r="F16" s="42">
        <v>27.3</v>
      </c>
      <c r="G16" s="40">
        <v>16303</v>
      </c>
      <c r="H16" s="42">
        <f t="shared" si="0"/>
        <v>18.598204405708483</v>
      </c>
      <c r="I16" s="40">
        <v>97425</v>
      </c>
      <c r="J16" s="40">
        <v>26648</v>
      </c>
      <c r="K16" s="42">
        <v>27.4</v>
      </c>
      <c r="L16" s="40">
        <v>18139</v>
      </c>
      <c r="M16" s="42">
        <f t="shared" si="1"/>
        <v>18.618424429047987</v>
      </c>
      <c r="N16" s="49">
        <v>109891</v>
      </c>
      <c r="O16" s="50">
        <v>30559</v>
      </c>
      <c r="P16" s="51">
        <v>27.8</v>
      </c>
      <c r="Q16" s="40">
        <v>20414</v>
      </c>
      <c r="R16" s="46">
        <f t="shared" si="2"/>
        <v>18.57658952962481</v>
      </c>
      <c r="S16" s="52">
        <v>118514</v>
      </c>
      <c r="T16" s="50">
        <v>33656</v>
      </c>
      <c r="U16" s="53">
        <f t="shared" si="3"/>
        <v>28.39833268643367</v>
      </c>
      <c r="V16" s="40">
        <f>6902+4207+2746+2073+6639</f>
        <v>22567</v>
      </c>
      <c r="W16" s="42">
        <f t="shared" si="4"/>
        <v>19.04163221222809</v>
      </c>
      <c r="X16" s="49">
        <v>122972</v>
      </c>
      <c r="Y16" s="50">
        <v>35061</v>
      </c>
      <c r="Z16" s="53">
        <v>28.51136844159646</v>
      </c>
      <c r="AA16" s="40">
        <v>23530</v>
      </c>
      <c r="AB16" s="42">
        <v>19.13443710763426</v>
      </c>
      <c r="AC16" s="49">
        <v>125017</v>
      </c>
      <c r="AD16" s="50">
        <v>36270</v>
      </c>
      <c r="AE16" s="53">
        <v>29.012054360606957</v>
      </c>
      <c r="AF16" s="40">
        <v>24398</v>
      </c>
      <c r="AG16" s="42">
        <v>19.515745858563236</v>
      </c>
    </row>
    <row r="17" spans="2:33" ht="13.5">
      <c r="B17" s="32"/>
      <c r="C17" s="48" t="s">
        <v>11</v>
      </c>
      <c r="D17" s="40">
        <v>8046</v>
      </c>
      <c r="E17" s="40">
        <v>3909</v>
      </c>
      <c r="F17" s="42">
        <v>48.6</v>
      </c>
      <c r="G17" s="40">
        <v>1758</v>
      </c>
      <c r="H17" s="42">
        <f t="shared" si="0"/>
        <v>21.84936614466816</v>
      </c>
      <c r="I17" s="40">
        <v>8948</v>
      </c>
      <c r="J17" s="40">
        <v>4275</v>
      </c>
      <c r="K17" s="42">
        <v>47.8</v>
      </c>
      <c r="L17" s="40">
        <v>1879</v>
      </c>
      <c r="M17" s="42">
        <f t="shared" si="1"/>
        <v>20.999105945462674</v>
      </c>
      <c r="N17" s="49">
        <v>9522</v>
      </c>
      <c r="O17" s="50">
        <v>4361</v>
      </c>
      <c r="P17" s="51">
        <v>45.8</v>
      </c>
      <c r="Q17" s="40">
        <v>1882</v>
      </c>
      <c r="R17" s="46">
        <f t="shared" si="2"/>
        <v>19.764755303507666</v>
      </c>
      <c r="S17" s="52">
        <v>10161</v>
      </c>
      <c r="T17" s="50">
        <v>4379</v>
      </c>
      <c r="U17" s="53">
        <f t="shared" si="3"/>
        <v>43.09615195354788</v>
      </c>
      <c r="V17" s="55">
        <f>281+234+201+169+935</f>
        <v>1820</v>
      </c>
      <c r="W17" s="42">
        <f t="shared" si="4"/>
        <v>17.91162287176459</v>
      </c>
      <c r="X17" s="49">
        <v>10618</v>
      </c>
      <c r="Y17" s="50">
        <v>4400</v>
      </c>
      <c r="Z17" s="53">
        <v>41.43906573742701</v>
      </c>
      <c r="AA17" s="55">
        <v>1757</v>
      </c>
      <c r="AB17" s="42">
        <v>16.547372386513466</v>
      </c>
      <c r="AC17" s="49">
        <v>11220</v>
      </c>
      <c r="AD17" s="50">
        <v>4761</v>
      </c>
      <c r="AE17" s="53">
        <v>42.4331550802139</v>
      </c>
      <c r="AF17" s="55">
        <v>1937</v>
      </c>
      <c r="AG17" s="42">
        <v>17.263814616755795</v>
      </c>
    </row>
    <row r="18" spans="2:33" ht="13.5">
      <c r="B18" s="32"/>
      <c r="C18" s="48" t="s">
        <v>12</v>
      </c>
      <c r="D18" s="40">
        <v>1056</v>
      </c>
      <c r="E18" s="40">
        <v>267</v>
      </c>
      <c r="F18" s="42">
        <v>25.3</v>
      </c>
      <c r="G18" s="40">
        <v>28</v>
      </c>
      <c r="H18" s="42">
        <f t="shared" si="0"/>
        <v>2.6515151515151514</v>
      </c>
      <c r="I18" s="40">
        <v>1168</v>
      </c>
      <c r="J18" s="40">
        <v>288</v>
      </c>
      <c r="K18" s="42">
        <v>24.7</v>
      </c>
      <c r="L18" s="40">
        <v>30</v>
      </c>
      <c r="M18" s="42">
        <f t="shared" si="1"/>
        <v>2.5684931506849313</v>
      </c>
      <c r="N18" s="49">
        <v>1072</v>
      </c>
      <c r="O18" s="50">
        <v>294</v>
      </c>
      <c r="P18" s="51">
        <v>27.4</v>
      </c>
      <c r="Q18" s="40">
        <v>43</v>
      </c>
      <c r="R18" s="46">
        <f t="shared" si="2"/>
        <v>4.0111940298507465</v>
      </c>
      <c r="S18" s="52">
        <v>1156</v>
      </c>
      <c r="T18" s="50">
        <v>308</v>
      </c>
      <c r="U18" s="53">
        <f t="shared" si="3"/>
        <v>26.643598615916954</v>
      </c>
      <c r="V18" s="55">
        <f>15+1+0+2+8</f>
        <v>26</v>
      </c>
      <c r="W18" s="42">
        <f t="shared" si="4"/>
        <v>2.249134948096886</v>
      </c>
      <c r="X18" s="49">
        <v>1083</v>
      </c>
      <c r="Y18" s="50">
        <v>223</v>
      </c>
      <c r="Z18" s="53">
        <v>20.59095106186519</v>
      </c>
      <c r="AA18" s="55">
        <v>18</v>
      </c>
      <c r="AB18" s="42">
        <v>1.662049861495845</v>
      </c>
      <c r="AC18" s="49">
        <v>1220</v>
      </c>
      <c r="AD18" s="50">
        <v>283</v>
      </c>
      <c r="AE18" s="53">
        <v>23.19672131147541</v>
      </c>
      <c r="AF18" s="55">
        <v>38</v>
      </c>
      <c r="AG18" s="42">
        <v>3.114754098360656</v>
      </c>
    </row>
    <row r="19" spans="2:33" ht="13.5">
      <c r="B19" s="32"/>
      <c r="C19" s="48" t="s">
        <v>5</v>
      </c>
      <c r="D19" s="40">
        <v>1022</v>
      </c>
      <c r="E19" s="40">
        <v>359</v>
      </c>
      <c r="F19" s="42">
        <v>35.1</v>
      </c>
      <c r="G19" s="40">
        <v>92</v>
      </c>
      <c r="H19" s="42">
        <f t="shared" si="0"/>
        <v>9.001956947162427</v>
      </c>
      <c r="I19" s="40">
        <v>1125</v>
      </c>
      <c r="J19" s="40">
        <v>412</v>
      </c>
      <c r="K19" s="42">
        <v>36.6</v>
      </c>
      <c r="L19" s="40">
        <v>110</v>
      </c>
      <c r="M19" s="42">
        <f t="shared" si="1"/>
        <v>9.777777777777779</v>
      </c>
      <c r="N19" s="49">
        <v>1100</v>
      </c>
      <c r="O19" s="50">
        <v>387</v>
      </c>
      <c r="P19" s="51">
        <v>35.2</v>
      </c>
      <c r="Q19" s="40">
        <v>98</v>
      </c>
      <c r="R19" s="46">
        <f t="shared" si="2"/>
        <v>8.90909090909091</v>
      </c>
      <c r="S19" s="52">
        <v>956</v>
      </c>
      <c r="T19" s="50">
        <v>382</v>
      </c>
      <c r="U19" s="53">
        <f t="shared" si="3"/>
        <v>39.9581589958159</v>
      </c>
      <c r="V19" s="40">
        <f>23+24+15+6+26</f>
        <v>94</v>
      </c>
      <c r="W19" s="42">
        <f t="shared" si="4"/>
        <v>9.832635983263598</v>
      </c>
      <c r="X19" s="49">
        <v>932</v>
      </c>
      <c r="Y19" s="50">
        <v>350</v>
      </c>
      <c r="Z19" s="53">
        <v>37.553648068669524</v>
      </c>
      <c r="AA19" s="40">
        <v>101</v>
      </c>
      <c r="AB19" s="42">
        <v>10.836909871244634</v>
      </c>
      <c r="AC19" s="49">
        <v>952</v>
      </c>
      <c r="AD19" s="50">
        <v>335</v>
      </c>
      <c r="AE19" s="53">
        <v>35.189075630252105</v>
      </c>
      <c r="AF19" s="40">
        <v>86</v>
      </c>
      <c r="AG19" s="42">
        <v>9.033613445378151</v>
      </c>
    </row>
    <row r="20" spans="2:33" ht="13.5">
      <c r="B20" s="32"/>
      <c r="C20" s="48" t="s">
        <v>13</v>
      </c>
      <c r="D20" s="40">
        <v>1915</v>
      </c>
      <c r="E20" s="40">
        <v>570</v>
      </c>
      <c r="F20" s="42">
        <v>29.8</v>
      </c>
      <c r="G20" s="40">
        <v>199</v>
      </c>
      <c r="H20" s="42">
        <f t="shared" si="0"/>
        <v>10.391644908616188</v>
      </c>
      <c r="I20" s="40">
        <v>1874</v>
      </c>
      <c r="J20" s="40">
        <v>572</v>
      </c>
      <c r="K20" s="42">
        <v>30.5</v>
      </c>
      <c r="L20" s="40">
        <v>184</v>
      </c>
      <c r="M20" s="42">
        <f t="shared" si="1"/>
        <v>9.818569903948772</v>
      </c>
      <c r="N20" s="49">
        <v>1942</v>
      </c>
      <c r="O20" s="50">
        <v>636</v>
      </c>
      <c r="P20" s="51">
        <v>32.7</v>
      </c>
      <c r="Q20" s="40">
        <v>224</v>
      </c>
      <c r="R20" s="46">
        <f t="shared" si="2"/>
        <v>11.53450051493306</v>
      </c>
      <c r="S20" s="52">
        <v>1972</v>
      </c>
      <c r="T20" s="50">
        <v>637</v>
      </c>
      <c r="U20" s="53">
        <f t="shared" si="3"/>
        <v>32.302231237322516</v>
      </c>
      <c r="V20" s="40">
        <f>79+51+33+20+46</f>
        <v>229</v>
      </c>
      <c r="W20" s="42">
        <f t="shared" si="4"/>
        <v>11.612576064908723</v>
      </c>
      <c r="X20" s="49">
        <v>2004</v>
      </c>
      <c r="Y20" s="50">
        <v>654</v>
      </c>
      <c r="Z20" s="53">
        <v>32.634730538922156</v>
      </c>
      <c r="AA20" s="40">
        <v>227</v>
      </c>
      <c r="AB20" s="42">
        <v>11.327345309381236</v>
      </c>
      <c r="AC20" s="49">
        <v>2012</v>
      </c>
      <c r="AD20" s="50">
        <v>644</v>
      </c>
      <c r="AE20" s="53">
        <v>32.007952286282304</v>
      </c>
      <c r="AF20" s="40">
        <v>216</v>
      </c>
      <c r="AG20" s="42">
        <v>10.73558648111332</v>
      </c>
    </row>
    <row r="21" spans="2:33" ht="13.5">
      <c r="B21" s="32"/>
      <c r="C21" s="48" t="s">
        <v>6</v>
      </c>
      <c r="D21" s="55">
        <v>680</v>
      </c>
      <c r="E21" s="40">
        <v>266</v>
      </c>
      <c r="F21" s="42">
        <v>39.1</v>
      </c>
      <c r="G21" s="40">
        <v>52</v>
      </c>
      <c r="H21" s="42">
        <f t="shared" si="0"/>
        <v>7.647058823529412</v>
      </c>
      <c r="I21" s="40">
        <v>725</v>
      </c>
      <c r="J21" s="40">
        <v>281</v>
      </c>
      <c r="K21" s="42">
        <v>38.8</v>
      </c>
      <c r="L21" s="40">
        <v>50</v>
      </c>
      <c r="M21" s="42">
        <f t="shared" si="1"/>
        <v>6.896551724137931</v>
      </c>
      <c r="N21" s="49">
        <v>760</v>
      </c>
      <c r="O21" s="50">
        <v>286</v>
      </c>
      <c r="P21" s="51">
        <v>37.6</v>
      </c>
      <c r="Q21" s="40">
        <v>43</v>
      </c>
      <c r="R21" s="46">
        <f t="shared" si="2"/>
        <v>5.657894736842105</v>
      </c>
      <c r="S21" s="52">
        <v>764</v>
      </c>
      <c r="T21" s="50">
        <v>293</v>
      </c>
      <c r="U21" s="53">
        <f t="shared" si="3"/>
        <v>38.35078534031414</v>
      </c>
      <c r="V21" s="40">
        <f>7+5+7+3+17</f>
        <v>39</v>
      </c>
      <c r="W21" s="42">
        <f t="shared" si="4"/>
        <v>5.104712041884817</v>
      </c>
      <c r="X21" s="49">
        <v>705</v>
      </c>
      <c r="Y21" s="50">
        <v>266</v>
      </c>
      <c r="Z21" s="53">
        <v>37.73049645390071</v>
      </c>
      <c r="AA21" s="40">
        <v>49</v>
      </c>
      <c r="AB21" s="42">
        <v>6.950354609929079</v>
      </c>
      <c r="AC21" s="49">
        <v>722</v>
      </c>
      <c r="AD21" s="50">
        <v>232</v>
      </c>
      <c r="AE21" s="53">
        <v>32.13296398891967</v>
      </c>
      <c r="AF21" s="40">
        <v>47</v>
      </c>
      <c r="AG21" s="42">
        <v>6.509695290858726</v>
      </c>
    </row>
    <row r="22" spans="2:33" ht="13.5">
      <c r="B22" s="32"/>
      <c r="C22" s="48" t="s">
        <v>14</v>
      </c>
      <c r="D22" s="40">
        <v>2191</v>
      </c>
      <c r="E22" s="40">
        <v>872</v>
      </c>
      <c r="F22" s="42">
        <v>39.8</v>
      </c>
      <c r="G22" s="40">
        <v>289</v>
      </c>
      <c r="H22" s="42">
        <f t="shared" si="0"/>
        <v>13.190324052943861</v>
      </c>
      <c r="I22" s="40">
        <v>2418</v>
      </c>
      <c r="J22" s="40">
        <v>932</v>
      </c>
      <c r="K22" s="42">
        <v>38.5</v>
      </c>
      <c r="L22" s="40">
        <v>297</v>
      </c>
      <c r="M22" s="42">
        <f t="shared" si="1"/>
        <v>12.28287841191067</v>
      </c>
      <c r="N22" s="49">
        <v>2842</v>
      </c>
      <c r="O22" s="50">
        <v>1058</v>
      </c>
      <c r="P22" s="51">
        <v>37.2</v>
      </c>
      <c r="Q22" s="40">
        <v>366</v>
      </c>
      <c r="R22" s="46">
        <f t="shared" si="2"/>
        <v>12.878254750175932</v>
      </c>
      <c r="S22" s="52">
        <v>3149</v>
      </c>
      <c r="T22" s="50">
        <v>1236</v>
      </c>
      <c r="U22" s="53">
        <f t="shared" si="3"/>
        <v>39.25055573197841</v>
      </c>
      <c r="V22" s="40">
        <f>88+62+52+32+172</f>
        <v>406</v>
      </c>
      <c r="W22" s="42">
        <f t="shared" si="4"/>
        <v>12.89298189901556</v>
      </c>
      <c r="X22" s="49">
        <v>3274</v>
      </c>
      <c r="Y22" s="50">
        <v>1293</v>
      </c>
      <c r="Z22" s="53">
        <v>39.49297495418448</v>
      </c>
      <c r="AA22" s="40">
        <v>418</v>
      </c>
      <c r="AB22" s="42">
        <v>12.767257177764202</v>
      </c>
      <c r="AC22" s="49">
        <v>3165</v>
      </c>
      <c r="AD22" s="50">
        <v>1194</v>
      </c>
      <c r="AE22" s="53">
        <v>37.725118483412324</v>
      </c>
      <c r="AF22" s="40">
        <v>375</v>
      </c>
      <c r="AG22" s="42">
        <v>11.848341232227488</v>
      </c>
    </row>
    <row r="23" spans="2:33" ht="13.5">
      <c r="B23" s="32"/>
      <c r="C23" s="48" t="s">
        <v>15</v>
      </c>
      <c r="D23" s="40">
        <v>3099</v>
      </c>
      <c r="E23" s="40">
        <v>1308</v>
      </c>
      <c r="F23" s="42">
        <v>42.2</v>
      </c>
      <c r="G23" s="40">
        <v>248</v>
      </c>
      <c r="H23" s="42">
        <f t="shared" si="0"/>
        <v>8.002581477896095</v>
      </c>
      <c r="I23" s="40">
        <v>3757</v>
      </c>
      <c r="J23" s="40">
        <v>1560</v>
      </c>
      <c r="K23" s="42">
        <v>41.5</v>
      </c>
      <c r="L23" s="40">
        <v>337</v>
      </c>
      <c r="M23" s="42">
        <f t="shared" si="1"/>
        <v>8.96992281075326</v>
      </c>
      <c r="N23" s="49">
        <v>3968</v>
      </c>
      <c r="O23" s="50">
        <v>1621</v>
      </c>
      <c r="P23" s="51">
        <v>40.9</v>
      </c>
      <c r="Q23" s="40">
        <v>331</v>
      </c>
      <c r="R23" s="46">
        <f t="shared" si="2"/>
        <v>8.341733870967742</v>
      </c>
      <c r="S23" s="52">
        <v>4283</v>
      </c>
      <c r="T23" s="50">
        <v>1733</v>
      </c>
      <c r="U23" s="53">
        <f t="shared" si="3"/>
        <v>40.462292785430776</v>
      </c>
      <c r="V23" s="40">
        <f>61+51+35+42+163</f>
        <v>352</v>
      </c>
      <c r="W23" s="42">
        <f t="shared" si="4"/>
        <v>8.218538407658183</v>
      </c>
      <c r="X23" s="49">
        <v>4811</v>
      </c>
      <c r="Y23" s="50">
        <v>1894</v>
      </c>
      <c r="Z23" s="53">
        <v>39.3681147370609</v>
      </c>
      <c r="AA23" s="40">
        <v>359</v>
      </c>
      <c r="AB23" s="42">
        <v>7.4620660985242155</v>
      </c>
      <c r="AC23" s="49">
        <v>4953</v>
      </c>
      <c r="AD23" s="50">
        <v>1935</v>
      </c>
      <c r="AE23" s="53">
        <v>39.067231980617805</v>
      </c>
      <c r="AF23" s="40">
        <v>393</v>
      </c>
      <c r="AG23" s="42">
        <v>7.934585099939431</v>
      </c>
    </row>
    <row r="24" spans="2:33" ht="13.5">
      <c r="B24" s="32"/>
      <c r="C24" s="36"/>
      <c r="D24" s="55"/>
      <c r="E24" s="56"/>
      <c r="F24" s="57"/>
      <c r="G24" s="40"/>
      <c r="H24" s="42"/>
      <c r="I24" s="40"/>
      <c r="J24" s="40"/>
      <c r="K24" s="55"/>
      <c r="L24" s="40"/>
      <c r="M24" s="58"/>
      <c r="N24" s="49"/>
      <c r="O24" s="59"/>
      <c r="P24" s="51"/>
      <c r="Q24" s="40"/>
      <c r="R24" s="60"/>
      <c r="S24" s="52"/>
      <c r="T24" s="59"/>
      <c r="U24" s="51"/>
      <c r="V24" s="40"/>
      <c r="W24" s="42"/>
      <c r="X24" s="61"/>
      <c r="Y24" s="61"/>
      <c r="Z24" s="62"/>
      <c r="AA24" s="32"/>
      <c r="AB24" s="32"/>
      <c r="AC24" s="56"/>
      <c r="AD24" s="56"/>
      <c r="AE24" s="63"/>
      <c r="AF24" s="57"/>
      <c r="AG24" s="57"/>
    </row>
    <row r="25" spans="2:33" ht="13.5" customHeight="1">
      <c r="B25" s="154" t="s">
        <v>21</v>
      </c>
      <c r="C25" s="155"/>
      <c r="D25" s="64">
        <v>16966</v>
      </c>
      <c r="E25" s="65" t="s">
        <v>34</v>
      </c>
      <c r="F25" s="66" t="s">
        <v>34</v>
      </c>
      <c r="G25" s="19">
        <f>739+1422+1807+1621+1843+1648</f>
        <v>9080</v>
      </c>
      <c r="H25" s="67">
        <f>G25/D25%</f>
        <v>53.51880231050336</v>
      </c>
      <c r="I25" s="68">
        <v>16026</v>
      </c>
      <c r="J25" s="65" t="s">
        <v>34</v>
      </c>
      <c r="K25" s="66" t="s">
        <v>34</v>
      </c>
      <c r="L25" s="68">
        <v>8824</v>
      </c>
      <c r="M25" s="69">
        <f>L25/I25*100</f>
        <v>55.060526644203165</v>
      </c>
      <c r="N25" s="70">
        <v>14100</v>
      </c>
      <c r="O25" s="65" t="s">
        <v>34</v>
      </c>
      <c r="P25" s="66" t="s">
        <v>34</v>
      </c>
      <c r="Q25" s="71">
        <v>7775</v>
      </c>
      <c r="R25" s="72">
        <v>55.141843971631204</v>
      </c>
      <c r="S25" s="73">
        <v>11832</v>
      </c>
      <c r="T25" s="65" t="s">
        <v>34</v>
      </c>
      <c r="U25" s="66" t="s">
        <v>34</v>
      </c>
      <c r="V25" s="71">
        <v>6717</v>
      </c>
      <c r="W25" s="67">
        <f>V25/S25*100</f>
        <v>56.769776876267755</v>
      </c>
      <c r="X25" s="70">
        <v>12919</v>
      </c>
      <c r="Y25" s="65" t="s">
        <v>34</v>
      </c>
      <c r="Z25" s="66" t="s">
        <v>34</v>
      </c>
      <c r="AA25" s="71">
        <v>7303</v>
      </c>
      <c r="AB25" s="67">
        <v>56.5291431225327</v>
      </c>
      <c r="AC25" s="70">
        <v>11317</v>
      </c>
      <c r="AD25" s="65" t="s">
        <v>29</v>
      </c>
      <c r="AE25" s="66" t="s">
        <v>29</v>
      </c>
      <c r="AF25" s="71">
        <v>6304</v>
      </c>
      <c r="AG25" s="67">
        <v>55.703808429795885</v>
      </c>
    </row>
    <row r="26" spans="2:11" ht="13.5">
      <c r="B26" s="74" t="s">
        <v>27</v>
      </c>
      <c r="C26" s="75"/>
      <c r="D26" s="75"/>
      <c r="E26" s="75"/>
      <c r="F26" s="75"/>
      <c r="G26" s="76"/>
      <c r="H26" s="75"/>
      <c r="I26" s="75"/>
      <c r="J26" s="75"/>
      <c r="K26" s="75"/>
    </row>
    <row r="27" spans="2:11" ht="13.5">
      <c r="B27" s="77" t="s">
        <v>35</v>
      </c>
      <c r="C27" s="77"/>
      <c r="D27" s="77"/>
      <c r="E27" s="77"/>
      <c r="F27" s="77"/>
      <c r="G27" s="77"/>
      <c r="H27" s="77"/>
      <c r="I27" s="77"/>
      <c r="J27" s="77"/>
      <c r="K27" s="75"/>
    </row>
    <row r="28" spans="2:11" ht="13.5">
      <c r="B28" s="74" t="s">
        <v>30</v>
      </c>
      <c r="C28" s="74"/>
      <c r="D28" s="74"/>
      <c r="E28" s="74"/>
      <c r="F28" s="74"/>
      <c r="G28" s="78"/>
      <c r="H28" s="74"/>
      <c r="I28" s="74"/>
      <c r="J28" s="74"/>
      <c r="K28" s="75"/>
    </row>
    <row r="29" spans="2:11" ht="13.5">
      <c r="B29" s="74" t="s">
        <v>33</v>
      </c>
      <c r="C29" s="75"/>
      <c r="D29" s="74"/>
      <c r="E29" s="74"/>
      <c r="F29" s="74"/>
      <c r="G29" s="74"/>
      <c r="H29" s="74"/>
      <c r="I29" s="74"/>
      <c r="J29" s="74"/>
      <c r="K29" s="75"/>
    </row>
    <row r="30" spans="2:11" ht="13.5">
      <c r="B30" s="15" t="s">
        <v>45</v>
      </c>
      <c r="C30" s="77"/>
      <c r="D30" s="77"/>
      <c r="E30" s="77"/>
      <c r="F30" s="77"/>
      <c r="G30" s="77"/>
      <c r="H30" s="77"/>
      <c r="I30" s="77"/>
      <c r="J30" s="77"/>
      <c r="K30" s="77"/>
    </row>
    <row r="31" ht="13.5">
      <c r="B31" s="15" t="s">
        <v>46</v>
      </c>
    </row>
    <row r="32" ht="13.5">
      <c r="B32" s="15" t="s">
        <v>44</v>
      </c>
    </row>
  </sheetData>
  <sheetProtection/>
  <mergeCells count="27">
    <mergeCell ref="N4:R4"/>
    <mergeCell ref="S4:W4"/>
    <mergeCell ref="O5:P6"/>
    <mergeCell ref="AC4:AG4"/>
    <mergeCell ref="AC5:AC6"/>
    <mergeCell ref="AD5:AE6"/>
    <mergeCell ref="AF6:AG6"/>
    <mergeCell ref="B25:C25"/>
    <mergeCell ref="B7:C7"/>
    <mergeCell ref="Q6:R6"/>
    <mergeCell ref="L6:M6"/>
    <mergeCell ref="B4:C6"/>
    <mergeCell ref="D4:H4"/>
    <mergeCell ref="I4:M4"/>
    <mergeCell ref="J5:K6"/>
    <mergeCell ref="G6:H6"/>
    <mergeCell ref="D5:D6"/>
    <mergeCell ref="E5:F6"/>
    <mergeCell ref="I5:I6"/>
    <mergeCell ref="X4:AB4"/>
    <mergeCell ref="X5:X6"/>
    <mergeCell ref="Y5:Z6"/>
    <mergeCell ref="AA6:AB6"/>
    <mergeCell ref="N5:N6"/>
    <mergeCell ref="S5:S6"/>
    <mergeCell ref="T5:U6"/>
    <mergeCell ref="V6:W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1"/>
  <headerFooter alignWithMargins="0">
    <oddHeader>&amp;R&amp;"ＭＳ 明朝,標準"&amp;10&amp;A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2013-11-07T13:06:29Z</cp:lastPrinted>
  <dcterms:created xsi:type="dcterms:W3CDTF">2001-06-11T09:59:24Z</dcterms:created>
  <dcterms:modified xsi:type="dcterms:W3CDTF">2013-11-07T13:06:38Z</dcterms:modified>
  <cp:category/>
  <cp:version/>
  <cp:contentType/>
  <cp:contentStatus/>
</cp:coreProperties>
</file>